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vsichni\Docházka\"/>
    </mc:Choice>
  </mc:AlternateContent>
  <bookViews>
    <workbookView xWindow="0" yWindow="0" windowWidth="18672" windowHeight="7596" tabRatio="752"/>
  </bookViews>
  <sheets>
    <sheet name="Úvodní list" sheetId="13" r:id="rId1"/>
    <sheet name="leden" sheetId="4" r:id="rId2"/>
    <sheet name="únor" sheetId="28" r:id="rId3"/>
    <sheet name="březen" sheetId="29" r:id="rId4"/>
    <sheet name="duben" sheetId="30" r:id="rId5"/>
    <sheet name="květen" sheetId="31" r:id="rId6"/>
    <sheet name="červen" sheetId="32" r:id="rId7"/>
    <sheet name="červenec" sheetId="33" r:id="rId8"/>
    <sheet name="srpen" sheetId="34" r:id="rId9"/>
    <sheet name="září" sheetId="35" r:id="rId10"/>
    <sheet name="říjen" sheetId="36" r:id="rId11"/>
    <sheet name="listopad" sheetId="37" r:id="rId12"/>
    <sheet name="prosinec" sheetId="38" r:id="rId13"/>
    <sheet name="prázdný formulář" sheetId="39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" l="1"/>
  <c r="G39" i="4" s="1"/>
  <c r="F38" i="4"/>
  <c r="G38" i="4" s="1"/>
  <c r="F32" i="4"/>
  <c r="G32" i="4" s="1"/>
  <c r="F31" i="4"/>
  <c r="G31" i="4" s="1"/>
  <c r="F25" i="4"/>
  <c r="G25" i="4" s="1"/>
  <c r="F24" i="4"/>
  <c r="G24" i="4" s="1"/>
  <c r="F18" i="4"/>
  <c r="G18" i="4" s="1"/>
  <c r="F17" i="4"/>
  <c r="G17" i="4" s="1"/>
  <c r="F11" i="4"/>
  <c r="G11" i="4" s="1"/>
  <c r="F10" i="4"/>
  <c r="G10" i="4" s="1"/>
  <c r="F36" i="28"/>
  <c r="G36" i="28" s="1"/>
  <c r="F35" i="28"/>
  <c r="G35" i="28" s="1"/>
  <c r="F29" i="28"/>
  <c r="G29" i="28" s="1"/>
  <c r="F28" i="28"/>
  <c r="G28" i="28" s="1"/>
  <c r="F22" i="28"/>
  <c r="G22" i="28" s="1"/>
  <c r="F21" i="28"/>
  <c r="G21" i="28" s="1"/>
  <c r="F15" i="28"/>
  <c r="G15" i="28" s="1"/>
  <c r="F14" i="28"/>
  <c r="G14" i="28" s="1"/>
  <c r="F36" i="29"/>
  <c r="G36" i="29" s="1"/>
  <c r="F35" i="29"/>
  <c r="G35" i="29" s="1"/>
  <c r="F29" i="29"/>
  <c r="G29" i="29" s="1"/>
  <c r="F28" i="29"/>
  <c r="G28" i="29" s="1"/>
  <c r="F22" i="29"/>
  <c r="G22" i="29" s="1"/>
  <c r="F21" i="29"/>
  <c r="G21" i="29" s="1"/>
  <c r="F15" i="29"/>
  <c r="G15" i="29" s="1"/>
  <c r="F14" i="29"/>
  <c r="G14" i="29" s="1"/>
  <c r="F33" i="30"/>
  <c r="G33" i="30" s="1"/>
  <c r="F32" i="30"/>
  <c r="G32" i="30" s="1"/>
  <c r="F26" i="30"/>
  <c r="G26" i="30" s="1"/>
  <c r="F25" i="30"/>
  <c r="G25" i="30" s="1"/>
  <c r="F19" i="30"/>
  <c r="G19" i="30" s="1"/>
  <c r="F18" i="30"/>
  <c r="G18" i="30" s="1"/>
  <c r="F12" i="30"/>
  <c r="G12" i="30" s="1"/>
  <c r="F11" i="30"/>
  <c r="G11" i="30" s="1"/>
  <c r="F38" i="31"/>
  <c r="G38" i="31" s="1"/>
  <c r="F37" i="31"/>
  <c r="G37" i="31" s="1"/>
  <c r="F31" i="31"/>
  <c r="G31" i="31" s="1"/>
  <c r="F30" i="31"/>
  <c r="G30" i="31" s="1"/>
  <c r="F24" i="31"/>
  <c r="G24" i="31" s="1"/>
  <c r="F23" i="31"/>
  <c r="G23" i="31" s="1"/>
  <c r="F17" i="31"/>
  <c r="G17" i="31" s="1"/>
  <c r="F16" i="31"/>
  <c r="G16" i="31" s="1"/>
  <c r="F10" i="31"/>
  <c r="G10" i="31" s="1"/>
  <c r="F9" i="31"/>
  <c r="G9" i="31" s="1"/>
  <c r="F35" i="32"/>
  <c r="G35" i="32" s="1"/>
  <c r="F34" i="32"/>
  <c r="G34" i="32" s="1"/>
  <c r="F28" i="32"/>
  <c r="G28" i="32" s="1"/>
  <c r="F27" i="32"/>
  <c r="G27" i="32" s="1"/>
  <c r="F21" i="32"/>
  <c r="G21" i="32" s="1"/>
  <c r="F20" i="32"/>
  <c r="G20" i="32" s="1"/>
  <c r="F14" i="32"/>
  <c r="G14" i="32" s="1"/>
  <c r="F13" i="32"/>
  <c r="G13" i="32" s="1"/>
  <c r="F39" i="33"/>
  <c r="G39" i="33" s="1"/>
  <c r="F33" i="33"/>
  <c r="G33" i="33" s="1"/>
  <c r="F32" i="33"/>
  <c r="G32" i="33" s="1"/>
  <c r="F26" i="33"/>
  <c r="G26" i="33" s="1"/>
  <c r="F25" i="33"/>
  <c r="G25" i="33" s="1"/>
  <c r="F19" i="33"/>
  <c r="G19" i="33" s="1"/>
  <c r="F18" i="33"/>
  <c r="G18" i="33" s="1"/>
  <c r="F12" i="33"/>
  <c r="G12" i="33" s="1"/>
  <c r="F11" i="33"/>
  <c r="G11" i="33" s="1"/>
  <c r="F37" i="34"/>
  <c r="G37" i="34" s="1"/>
  <c r="F36" i="34"/>
  <c r="G36" i="34" s="1"/>
  <c r="F30" i="34"/>
  <c r="G30" i="34" s="1"/>
  <c r="F29" i="34"/>
  <c r="G29" i="34" s="1"/>
  <c r="F23" i="34"/>
  <c r="G23" i="34" s="1"/>
  <c r="F22" i="34"/>
  <c r="G22" i="34" s="1"/>
  <c r="F16" i="34"/>
  <c r="G16" i="34" s="1"/>
  <c r="F15" i="34"/>
  <c r="G15" i="34" s="1"/>
  <c r="F9" i="34"/>
  <c r="G9" i="34" s="1"/>
  <c r="F34" i="35"/>
  <c r="G34" i="35" s="1"/>
  <c r="F33" i="35"/>
  <c r="G33" i="35" s="1"/>
  <c r="F27" i="35"/>
  <c r="G27" i="35" s="1"/>
  <c r="F26" i="35"/>
  <c r="G26" i="35" s="1"/>
  <c r="F20" i="35"/>
  <c r="G20" i="35" s="1"/>
  <c r="F19" i="35"/>
  <c r="G19" i="35" s="1"/>
  <c r="F13" i="35"/>
  <c r="G13" i="35" s="1"/>
  <c r="F12" i="35"/>
  <c r="G12" i="35" s="1"/>
  <c r="F39" i="36"/>
  <c r="G39" i="36" s="1"/>
  <c r="F38" i="36"/>
  <c r="G38" i="36" s="1"/>
  <c r="F32" i="36"/>
  <c r="G32" i="36" s="1"/>
  <c r="F31" i="36"/>
  <c r="G31" i="36" s="1"/>
  <c r="F25" i="36"/>
  <c r="G25" i="36" s="1"/>
  <c r="F24" i="36"/>
  <c r="G24" i="36" s="1"/>
  <c r="F18" i="36"/>
  <c r="G18" i="36" s="1"/>
  <c r="F17" i="36"/>
  <c r="G17" i="36" s="1"/>
  <c r="F11" i="36"/>
  <c r="G11" i="36" s="1"/>
  <c r="F10" i="36"/>
  <c r="G10" i="36" s="1"/>
  <c r="F36" i="37"/>
  <c r="G36" i="37" s="1"/>
  <c r="F35" i="37"/>
  <c r="G35" i="37" s="1"/>
  <c r="F29" i="37"/>
  <c r="G29" i="37" s="1"/>
  <c r="F28" i="37"/>
  <c r="G28" i="37" s="1"/>
  <c r="F22" i="37"/>
  <c r="G22" i="37" s="1"/>
  <c r="F21" i="37"/>
  <c r="G21" i="37" s="1"/>
  <c r="F15" i="37"/>
  <c r="G15" i="37" s="1"/>
  <c r="F14" i="37"/>
  <c r="G14" i="37" s="1"/>
  <c r="F34" i="38"/>
  <c r="G34" i="38" s="1"/>
  <c r="F33" i="38"/>
  <c r="G33" i="38" s="1"/>
  <c r="F20" i="38"/>
  <c r="G20" i="38" s="1"/>
  <c r="F27" i="38"/>
  <c r="G27" i="38" s="1"/>
  <c r="F26" i="38"/>
  <c r="G26" i="38" s="1"/>
  <c r="F19" i="38"/>
  <c r="G19" i="38" s="1"/>
  <c r="F13" i="38"/>
  <c r="G13" i="38" s="1"/>
  <c r="F12" i="38"/>
  <c r="G12" i="38" s="1"/>
  <c r="D5" i="36" l="1"/>
  <c r="M41" i="38"/>
  <c r="L41" i="38"/>
  <c r="K41" i="38"/>
  <c r="J41" i="38"/>
  <c r="I41" i="38"/>
  <c r="M41" i="37"/>
  <c r="L41" i="37"/>
  <c r="K41" i="37"/>
  <c r="J41" i="37"/>
  <c r="I41" i="37"/>
  <c r="M41" i="36"/>
  <c r="L41" i="36"/>
  <c r="K41" i="36"/>
  <c r="J41" i="36"/>
  <c r="I41" i="36"/>
  <c r="M41" i="35"/>
  <c r="L41" i="35"/>
  <c r="K41" i="35"/>
  <c r="J41" i="35"/>
  <c r="I41" i="35"/>
  <c r="M41" i="34"/>
  <c r="L41" i="34"/>
  <c r="K41" i="34"/>
  <c r="J41" i="34"/>
  <c r="I41" i="34"/>
  <c r="M41" i="33"/>
  <c r="L41" i="33"/>
  <c r="K41" i="33"/>
  <c r="J41" i="33"/>
  <c r="I41" i="33"/>
  <c r="M41" i="32"/>
  <c r="L41" i="32"/>
  <c r="K41" i="32"/>
  <c r="J41" i="32"/>
  <c r="I41" i="32"/>
  <c r="M41" i="31"/>
  <c r="L41" i="31"/>
  <c r="K41" i="31"/>
  <c r="J41" i="31"/>
  <c r="I41" i="31"/>
  <c r="M41" i="30"/>
  <c r="L41" i="30"/>
  <c r="K41" i="30"/>
  <c r="J41" i="30"/>
  <c r="I41" i="30"/>
  <c r="M41" i="29"/>
  <c r="L41" i="29"/>
  <c r="K41" i="29"/>
  <c r="J41" i="29"/>
  <c r="I41" i="29"/>
  <c r="M41" i="28"/>
  <c r="L41" i="28"/>
  <c r="K41" i="28"/>
  <c r="J41" i="28"/>
  <c r="I41" i="28"/>
  <c r="M41" i="4"/>
  <c r="L41" i="4"/>
  <c r="K41" i="4"/>
  <c r="J41" i="4"/>
  <c r="I41" i="4"/>
  <c r="G40" i="39" l="1"/>
  <c r="F40" i="39" s="1"/>
  <c r="F41" i="39" s="1"/>
  <c r="N1" i="38" l="1"/>
  <c r="N1" i="37"/>
  <c r="N1" i="36"/>
  <c r="N1" i="35"/>
  <c r="N1" i="34"/>
  <c r="N1" i="33"/>
  <c r="N1" i="32"/>
  <c r="N1" i="31"/>
  <c r="N1" i="30"/>
  <c r="D33" i="13"/>
  <c r="H41" i="38"/>
  <c r="F39" i="38"/>
  <c r="G39" i="38" s="1"/>
  <c r="F38" i="38"/>
  <c r="G38" i="38" s="1"/>
  <c r="F37" i="38"/>
  <c r="G37" i="38" s="1"/>
  <c r="F36" i="38"/>
  <c r="G36" i="38" s="1"/>
  <c r="F35" i="38"/>
  <c r="G35" i="38" s="1"/>
  <c r="F31" i="38"/>
  <c r="G31" i="38" s="1"/>
  <c r="F30" i="38"/>
  <c r="G30" i="38" s="1"/>
  <c r="F29" i="38"/>
  <c r="G29" i="38" s="1"/>
  <c r="F28" i="38"/>
  <c r="G28" i="38" s="1"/>
  <c r="F25" i="38"/>
  <c r="G25" i="38" s="1"/>
  <c r="F24" i="38"/>
  <c r="G24" i="38" s="1"/>
  <c r="F23" i="38"/>
  <c r="G23" i="38" s="1"/>
  <c r="F22" i="38"/>
  <c r="G22" i="38" s="1"/>
  <c r="F21" i="38"/>
  <c r="G21" i="38" s="1"/>
  <c r="F18" i="38"/>
  <c r="G18" i="38" s="1"/>
  <c r="F17" i="38"/>
  <c r="G17" i="38" s="1"/>
  <c r="F16" i="38"/>
  <c r="G16" i="38" s="1"/>
  <c r="F15" i="38"/>
  <c r="G15" i="38" s="1"/>
  <c r="F14" i="38"/>
  <c r="G14" i="38" s="1"/>
  <c r="F11" i="38"/>
  <c r="G11" i="38" s="1"/>
  <c r="F10" i="38"/>
  <c r="G10" i="38" s="1"/>
  <c r="F9" i="38"/>
  <c r="G9" i="38" s="1"/>
  <c r="D5" i="38"/>
  <c r="N4" i="38" s="1"/>
  <c r="D4" i="38"/>
  <c r="D3" i="38"/>
  <c r="D32" i="13"/>
  <c r="H41" i="37"/>
  <c r="F38" i="37"/>
  <c r="G38" i="37" s="1"/>
  <c r="F37" i="37"/>
  <c r="G37" i="37" s="1"/>
  <c r="F34" i="37"/>
  <c r="G34" i="37" s="1"/>
  <c r="F33" i="37"/>
  <c r="G33" i="37" s="1"/>
  <c r="F32" i="37"/>
  <c r="G32" i="37" s="1"/>
  <c r="F31" i="37"/>
  <c r="G31" i="37" s="1"/>
  <c r="F30" i="37"/>
  <c r="G30" i="37" s="1"/>
  <c r="F27" i="37"/>
  <c r="G27" i="37" s="1"/>
  <c r="F26" i="37"/>
  <c r="G26" i="37" s="1"/>
  <c r="F24" i="37"/>
  <c r="G24" i="37" s="1"/>
  <c r="F23" i="37"/>
  <c r="G23" i="37" s="1"/>
  <c r="F20" i="37"/>
  <c r="G20" i="37" s="1"/>
  <c r="F19" i="37"/>
  <c r="G19" i="37" s="1"/>
  <c r="F18" i="37"/>
  <c r="G18" i="37" s="1"/>
  <c r="F17" i="37"/>
  <c r="G17" i="37" s="1"/>
  <c r="F16" i="37"/>
  <c r="G16" i="37" s="1"/>
  <c r="F13" i="37"/>
  <c r="G13" i="37" s="1"/>
  <c r="F12" i="37"/>
  <c r="G12" i="37" s="1"/>
  <c r="F11" i="37"/>
  <c r="G11" i="37" s="1"/>
  <c r="F10" i="37"/>
  <c r="G10" i="37" s="1"/>
  <c r="F9" i="37"/>
  <c r="D5" i="37"/>
  <c r="K4" i="37" s="1"/>
  <c r="D4" i="37"/>
  <c r="D3" i="37"/>
  <c r="D31" i="13"/>
  <c r="H41" i="36"/>
  <c r="F37" i="36"/>
  <c r="G37" i="36" s="1"/>
  <c r="F35" i="36"/>
  <c r="G35" i="36" s="1"/>
  <c r="F34" i="36"/>
  <c r="G34" i="36" s="1"/>
  <c r="F33" i="36"/>
  <c r="G33" i="36" s="1"/>
  <c r="F30" i="36"/>
  <c r="G30" i="36" s="1"/>
  <c r="F29" i="36"/>
  <c r="G29" i="36" s="1"/>
  <c r="F28" i="36"/>
  <c r="G28" i="36" s="1"/>
  <c r="F27" i="36"/>
  <c r="G27" i="36" s="1"/>
  <c r="F26" i="36"/>
  <c r="G26" i="36" s="1"/>
  <c r="F23" i="36"/>
  <c r="G23" i="36" s="1"/>
  <c r="F22" i="36"/>
  <c r="G22" i="36" s="1"/>
  <c r="F21" i="36"/>
  <c r="G21" i="36" s="1"/>
  <c r="F20" i="36"/>
  <c r="G20" i="36" s="1"/>
  <c r="F19" i="36"/>
  <c r="G19" i="36" s="1"/>
  <c r="F16" i="36"/>
  <c r="G16" i="36" s="1"/>
  <c r="F15" i="36"/>
  <c r="G15" i="36" s="1"/>
  <c r="F14" i="36"/>
  <c r="G14" i="36" s="1"/>
  <c r="F13" i="36"/>
  <c r="G13" i="36" s="1"/>
  <c r="F12" i="36"/>
  <c r="G12" i="36" s="1"/>
  <c r="F9" i="36"/>
  <c r="K4" i="36"/>
  <c r="D4" i="36"/>
  <c r="D3" i="36"/>
  <c r="D30" i="13"/>
  <c r="H41" i="35"/>
  <c r="F38" i="35"/>
  <c r="G38" i="35" s="1"/>
  <c r="F37" i="35"/>
  <c r="G37" i="35" s="1"/>
  <c r="F35" i="35"/>
  <c r="G35" i="35" s="1"/>
  <c r="F32" i="35"/>
  <c r="G32" i="35" s="1"/>
  <c r="F31" i="35"/>
  <c r="G31" i="35" s="1"/>
  <c r="F30" i="35"/>
  <c r="G30" i="35" s="1"/>
  <c r="F29" i="35"/>
  <c r="G29" i="35" s="1"/>
  <c r="F28" i="35"/>
  <c r="G28" i="35" s="1"/>
  <c r="F25" i="35"/>
  <c r="G25" i="35" s="1"/>
  <c r="F24" i="35"/>
  <c r="G24" i="35" s="1"/>
  <c r="F23" i="35"/>
  <c r="G23" i="35" s="1"/>
  <c r="F22" i="35"/>
  <c r="G22" i="35" s="1"/>
  <c r="F21" i="35"/>
  <c r="G21" i="35" s="1"/>
  <c r="F18" i="35"/>
  <c r="G18" i="35" s="1"/>
  <c r="F17" i="35"/>
  <c r="G17" i="35" s="1"/>
  <c r="F16" i="35"/>
  <c r="G16" i="35" s="1"/>
  <c r="F15" i="35"/>
  <c r="G15" i="35" s="1"/>
  <c r="F14" i="35"/>
  <c r="G14" i="35" s="1"/>
  <c r="F11" i="35"/>
  <c r="G11" i="35" s="1"/>
  <c r="F10" i="35"/>
  <c r="G10" i="35" s="1"/>
  <c r="F9" i="35"/>
  <c r="D5" i="35"/>
  <c r="K4" i="35" s="1"/>
  <c r="D4" i="35"/>
  <c r="D3" i="35"/>
  <c r="D29" i="13"/>
  <c r="H41" i="34"/>
  <c r="F39" i="34"/>
  <c r="G39" i="34" s="1"/>
  <c r="F38" i="34"/>
  <c r="G38" i="34" s="1"/>
  <c r="F35" i="34"/>
  <c r="G35" i="34" s="1"/>
  <c r="F34" i="34"/>
  <c r="G34" i="34" s="1"/>
  <c r="F33" i="34"/>
  <c r="G33" i="34" s="1"/>
  <c r="F32" i="34"/>
  <c r="G32" i="34" s="1"/>
  <c r="F31" i="34"/>
  <c r="G31" i="34" s="1"/>
  <c r="F28" i="34"/>
  <c r="G28" i="34" s="1"/>
  <c r="F27" i="34"/>
  <c r="G27" i="34" s="1"/>
  <c r="F26" i="34"/>
  <c r="G26" i="34" s="1"/>
  <c r="F25" i="34"/>
  <c r="G25" i="34" s="1"/>
  <c r="F24" i="34"/>
  <c r="G24" i="34" s="1"/>
  <c r="F21" i="34"/>
  <c r="G21" i="34" s="1"/>
  <c r="F20" i="34"/>
  <c r="G20" i="34" s="1"/>
  <c r="F19" i="34"/>
  <c r="G19" i="34" s="1"/>
  <c r="F18" i="34"/>
  <c r="G18" i="34" s="1"/>
  <c r="F17" i="34"/>
  <c r="G17" i="34" s="1"/>
  <c r="F14" i="34"/>
  <c r="G14" i="34" s="1"/>
  <c r="F13" i="34"/>
  <c r="G13" i="34" s="1"/>
  <c r="F12" i="34"/>
  <c r="G12" i="34" s="1"/>
  <c r="F11" i="34"/>
  <c r="G11" i="34" s="1"/>
  <c r="F10" i="34"/>
  <c r="G10" i="34" s="1"/>
  <c r="D5" i="34"/>
  <c r="K4" i="34" s="1"/>
  <c r="D4" i="34"/>
  <c r="D3" i="34"/>
  <c r="D28" i="13"/>
  <c r="H41" i="33"/>
  <c r="F38" i="33"/>
  <c r="G38" i="33" s="1"/>
  <c r="F37" i="33"/>
  <c r="G37" i="33" s="1"/>
  <c r="F36" i="33"/>
  <c r="G36" i="33" s="1"/>
  <c r="F35" i="33"/>
  <c r="G35" i="33" s="1"/>
  <c r="F34" i="33"/>
  <c r="G34" i="33" s="1"/>
  <c r="F31" i="33"/>
  <c r="G31" i="33" s="1"/>
  <c r="F30" i="33"/>
  <c r="G30" i="33" s="1"/>
  <c r="F29" i="33"/>
  <c r="G29" i="33" s="1"/>
  <c r="F28" i="33"/>
  <c r="G28" i="33" s="1"/>
  <c r="F27" i="33"/>
  <c r="G27" i="33" s="1"/>
  <c r="F24" i="33"/>
  <c r="G24" i="33" s="1"/>
  <c r="F23" i="33"/>
  <c r="G23" i="33" s="1"/>
  <c r="F22" i="33"/>
  <c r="G22" i="33" s="1"/>
  <c r="F21" i="33"/>
  <c r="G21" i="33" s="1"/>
  <c r="F20" i="33"/>
  <c r="G20" i="33" s="1"/>
  <c r="F17" i="33"/>
  <c r="G17" i="33" s="1"/>
  <c r="F16" i="33"/>
  <c r="G16" i="33" s="1"/>
  <c r="F15" i="33"/>
  <c r="G15" i="33" s="1"/>
  <c r="F10" i="33"/>
  <c r="G10" i="33" s="1"/>
  <c r="F9" i="33"/>
  <c r="G9" i="33" s="1"/>
  <c r="D5" i="33"/>
  <c r="N4" i="33" s="1"/>
  <c r="D4" i="33"/>
  <c r="D3" i="33"/>
  <c r="D27" i="13"/>
  <c r="H41" i="32"/>
  <c r="F38" i="32"/>
  <c r="G38" i="32" s="1"/>
  <c r="F37" i="32"/>
  <c r="G37" i="32" s="1"/>
  <c r="F36" i="32"/>
  <c r="G36" i="32" s="1"/>
  <c r="F33" i="32"/>
  <c r="G33" i="32" s="1"/>
  <c r="F32" i="32"/>
  <c r="G32" i="32" s="1"/>
  <c r="F31" i="32"/>
  <c r="G31" i="32" s="1"/>
  <c r="F30" i="32"/>
  <c r="G30" i="32" s="1"/>
  <c r="F29" i="32"/>
  <c r="G29" i="32" s="1"/>
  <c r="F26" i="32"/>
  <c r="G26" i="32" s="1"/>
  <c r="F25" i="32"/>
  <c r="G25" i="32" s="1"/>
  <c r="F24" i="32"/>
  <c r="G24" i="32" s="1"/>
  <c r="F23" i="32"/>
  <c r="G23" i="32" s="1"/>
  <c r="F22" i="32"/>
  <c r="G22" i="32" s="1"/>
  <c r="F19" i="32"/>
  <c r="G19" i="32" s="1"/>
  <c r="F18" i="32"/>
  <c r="G18" i="32" s="1"/>
  <c r="F17" i="32"/>
  <c r="G17" i="32" s="1"/>
  <c r="F16" i="32"/>
  <c r="G16" i="32" s="1"/>
  <c r="F15" i="32"/>
  <c r="G15" i="32" s="1"/>
  <c r="F12" i="32"/>
  <c r="G12" i="32" s="1"/>
  <c r="F11" i="32"/>
  <c r="G11" i="32" s="1"/>
  <c r="F10" i="32"/>
  <c r="G10" i="32" s="1"/>
  <c r="F9" i="32"/>
  <c r="G9" i="32" s="1"/>
  <c r="D5" i="32"/>
  <c r="N4" i="32" s="1"/>
  <c r="D4" i="32"/>
  <c r="D3" i="32"/>
  <c r="D26" i="13"/>
  <c r="H41" i="31"/>
  <c r="F39" i="31"/>
  <c r="G39" i="31" s="1"/>
  <c r="F36" i="31"/>
  <c r="G36" i="31" s="1"/>
  <c r="F35" i="31"/>
  <c r="G35" i="31" s="1"/>
  <c r="F34" i="31"/>
  <c r="G34" i="31" s="1"/>
  <c r="F33" i="31"/>
  <c r="G33" i="31" s="1"/>
  <c r="F32" i="31"/>
  <c r="G32" i="31" s="1"/>
  <c r="F29" i="31"/>
  <c r="G29" i="31" s="1"/>
  <c r="F28" i="31"/>
  <c r="G28" i="31" s="1"/>
  <c r="F27" i="31"/>
  <c r="G27" i="31" s="1"/>
  <c r="F26" i="31"/>
  <c r="G26" i="31" s="1"/>
  <c r="F25" i="31"/>
  <c r="G25" i="31" s="1"/>
  <c r="F22" i="31"/>
  <c r="G22" i="31" s="1"/>
  <c r="F21" i="31"/>
  <c r="G21" i="31" s="1"/>
  <c r="F20" i="31"/>
  <c r="G20" i="31" s="1"/>
  <c r="F19" i="31"/>
  <c r="G19" i="31" s="1"/>
  <c r="F18" i="31"/>
  <c r="G18" i="31" s="1"/>
  <c r="F15" i="31"/>
  <c r="G15" i="31" s="1"/>
  <c r="F14" i="31"/>
  <c r="G14" i="31" s="1"/>
  <c r="F13" i="31"/>
  <c r="G13" i="31" s="1"/>
  <c r="F12" i="31"/>
  <c r="G12" i="31" s="1"/>
  <c r="F11" i="31"/>
  <c r="G11" i="31" s="1"/>
  <c r="D5" i="31"/>
  <c r="K4" i="31" s="1"/>
  <c r="D4" i="31"/>
  <c r="D3" i="31"/>
  <c r="D25" i="13"/>
  <c r="H41" i="30"/>
  <c r="F38" i="30"/>
  <c r="G38" i="30" s="1"/>
  <c r="F37" i="30"/>
  <c r="G37" i="30" s="1"/>
  <c r="F36" i="30"/>
  <c r="G36" i="30" s="1"/>
  <c r="F35" i="30"/>
  <c r="G35" i="30" s="1"/>
  <c r="F34" i="30"/>
  <c r="G34" i="30" s="1"/>
  <c r="F31" i="30"/>
  <c r="G31" i="30" s="1"/>
  <c r="F30" i="30"/>
  <c r="G30" i="30" s="1"/>
  <c r="F29" i="30"/>
  <c r="G29" i="30" s="1"/>
  <c r="F28" i="30"/>
  <c r="G28" i="30" s="1"/>
  <c r="F27" i="30"/>
  <c r="G27" i="30" s="1"/>
  <c r="F24" i="30"/>
  <c r="G24" i="30" s="1"/>
  <c r="F23" i="30"/>
  <c r="G23" i="30" s="1"/>
  <c r="F22" i="30"/>
  <c r="G22" i="30" s="1"/>
  <c r="F21" i="30"/>
  <c r="G21" i="30" s="1"/>
  <c r="F20" i="30"/>
  <c r="G20" i="30" s="1"/>
  <c r="F17" i="30"/>
  <c r="G17" i="30" s="1"/>
  <c r="F16" i="30"/>
  <c r="G16" i="30" s="1"/>
  <c r="F15" i="30"/>
  <c r="G15" i="30" s="1"/>
  <c r="F14" i="30"/>
  <c r="G14" i="30" s="1"/>
  <c r="F9" i="30"/>
  <c r="G9" i="30" s="1"/>
  <c r="D5" i="30"/>
  <c r="N4" i="30" s="1"/>
  <c r="D4" i="30"/>
  <c r="D3" i="30"/>
  <c r="N1" i="29"/>
  <c r="D24" i="13"/>
  <c r="H41" i="29"/>
  <c r="F39" i="29"/>
  <c r="G39" i="29" s="1"/>
  <c r="F38" i="29"/>
  <c r="G38" i="29" s="1"/>
  <c r="F37" i="29"/>
  <c r="G37" i="29" s="1"/>
  <c r="F34" i="29"/>
  <c r="G34" i="29" s="1"/>
  <c r="F33" i="29"/>
  <c r="G33" i="29" s="1"/>
  <c r="F32" i="29"/>
  <c r="G32" i="29" s="1"/>
  <c r="F31" i="29"/>
  <c r="G31" i="29" s="1"/>
  <c r="F30" i="29"/>
  <c r="G30" i="29" s="1"/>
  <c r="F27" i="29"/>
  <c r="G27" i="29" s="1"/>
  <c r="F26" i="29"/>
  <c r="G26" i="29" s="1"/>
  <c r="F25" i="29"/>
  <c r="G25" i="29" s="1"/>
  <c r="F24" i="29"/>
  <c r="G24" i="29" s="1"/>
  <c r="G23" i="29"/>
  <c r="F23" i="29"/>
  <c r="F20" i="29"/>
  <c r="G20" i="29" s="1"/>
  <c r="F19" i="29"/>
  <c r="G19" i="29" s="1"/>
  <c r="F18" i="29"/>
  <c r="G18" i="29" s="1"/>
  <c r="F17" i="29"/>
  <c r="G17" i="29" s="1"/>
  <c r="F16" i="29"/>
  <c r="G16" i="29" s="1"/>
  <c r="F13" i="29"/>
  <c r="G13" i="29" s="1"/>
  <c r="F12" i="29"/>
  <c r="G12" i="29" s="1"/>
  <c r="F11" i="29"/>
  <c r="G11" i="29" s="1"/>
  <c r="F10" i="29"/>
  <c r="G10" i="29" s="1"/>
  <c r="F9" i="29"/>
  <c r="G9" i="29" s="1"/>
  <c r="D5" i="29"/>
  <c r="N4" i="29" s="1"/>
  <c r="D4" i="29"/>
  <c r="D3" i="29"/>
  <c r="F34" i="28"/>
  <c r="G34" i="28" s="1"/>
  <c r="F33" i="28"/>
  <c r="G33" i="28" s="1"/>
  <c r="F32" i="28"/>
  <c r="G32" i="28" s="1"/>
  <c r="F31" i="28"/>
  <c r="G31" i="28" s="1"/>
  <c r="F30" i="28"/>
  <c r="G30" i="28" s="1"/>
  <c r="G27" i="28"/>
  <c r="F27" i="28"/>
  <c r="F26" i="28"/>
  <c r="G26" i="28" s="1"/>
  <c r="F25" i="28"/>
  <c r="G25" i="28" s="1"/>
  <c r="F24" i="28"/>
  <c r="G24" i="28" s="1"/>
  <c r="F23" i="28"/>
  <c r="G23" i="28" s="1"/>
  <c r="F20" i="28"/>
  <c r="G20" i="28" s="1"/>
  <c r="F19" i="28"/>
  <c r="G19" i="28" s="1"/>
  <c r="F18" i="28"/>
  <c r="G18" i="28" s="1"/>
  <c r="F17" i="28"/>
  <c r="G17" i="28" s="1"/>
  <c r="F11" i="28"/>
  <c r="G11" i="28" s="1"/>
  <c r="F10" i="28"/>
  <c r="G10" i="28" s="1"/>
  <c r="F9" i="28"/>
  <c r="G9" i="28" s="1"/>
  <c r="N1" i="28"/>
  <c r="D23" i="13"/>
  <c r="H41" i="28"/>
  <c r="F16" i="28"/>
  <c r="G16" i="28" s="1"/>
  <c r="F13" i="28"/>
  <c r="G13" i="28" s="1"/>
  <c r="F12" i="28"/>
  <c r="D5" i="28"/>
  <c r="N4" i="28" s="1"/>
  <c r="D4" i="28"/>
  <c r="D3" i="28"/>
  <c r="N1" i="4"/>
  <c r="D3" i="4"/>
  <c r="E43" i="13"/>
  <c r="E42" i="13"/>
  <c r="B43" i="13"/>
  <c r="B42" i="13"/>
  <c r="K4" i="29" l="1"/>
  <c r="K4" i="32"/>
  <c r="K4" i="33"/>
  <c r="K4" i="28"/>
  <c r="G40" i="34"/>
  <c r="F40" i="34" s="1"/>
  <c r="F41" i="34" s="1"/>
  <c r="G40" i="29"/>
  <c r="F40" i="29" s="1"/>
  <c r="F41" i="29" s="1"/>
  <c r="G40" i="33"/>
  <c r="F40" i="33" s="1"/>
  <c r="F41" i="33" s="1"/>
  <c r="G40" i="31"/>
  <c r="F40" i="31" s="1"/>
  <c r="F41" i="31" s="1"/>
  <c r="K4" i="30"/>
  <c r="G40" i="30" s="1"/>
  <c r="F40" i="30" s="1"/>
  <c r="F41" i="30" s="1"/>
  <c r="N4" i="31"/>
  <c r="N4" i="35"/>
  <c r="N4" i="37"/>
  <c r="N4" i="34"/>
  <c r="N4" i="36"/>
  <c r="K4" i="38"/>
  <c r="G40" i="38" s="1"/>
  <c r="F40" i="38" s="1"/>
  <c r="F41" i="38" s="1"/>
  <c r="G9" i="37"/>
  <c r="G40" i="37" s="1"/>
  <c r="F40" i="37" s="1"/>
  <c r="F41" i="37" s="1"/>
  <c r="G9" i="36"/>
  <c r="G9" i="35"/>
  <c r="G40" i="35" s="1"/>
  <c r="F40" i="35" s="1"/>
  <c r="F41" i="35" s="1"/>
  <c r="G40" i="32"/>
  <c r="F40" i="32" s="1"/>
  <c r="F41" i="32" s="1"/>
  <c r="G12" i="28"/>
  <c r="G40" i="28" s="1"/>
  <c r="F40" i="28" s="1"/>
  <c r="F41" i="28" s="1"/>
  <c r="F43" i="13"/>
  <c r="G41" i="31" l="1"/>
  <c r="N41" i="31" s="1"/>
  <c r="G41" i="34"/>
  <c r="N41" i="34" s="1"/>
  <c r="G41" i="33"/>
  <c r="N41" i="33" s="1"/>
  <c r="G41" i="29"/>
  <c r="N41" i="29" s="1"/>
  <c r="G41" i="30"/>
  <c r="N41" i="30" s="1"/>
  <c r="G41" i="38"/>
  <c r="N41" i="38" s="1"/>
  <c r="G41" i="37"/>
  <c r="N41" i="37" s="1"/>
  <c r="G40" i="36"/>
  <c r="F40" i="36" s="1"/>
  <c r="F41" i="36" s="1"/>
  <c r="G41" i="35"/>
  <c r="N41" i="35" s="1"/>
  <c r="G41" i="32"/>
  <c r="N41" i="32" s="1"/>
  <c r="G41" i="28"/>
  <c r="N41" i="28" s="1"/>
  <c r="D5" i="4"/>
  <c r="N4" i="4" s="1"/>
  <c r="G41" i="36" l="1"/>
  <c r="N41" i="36" s="1"/>
  <c r="B8" i="13"/>
  <c r="B9" i="13" s="1"/>
  <c r="D19" i="13" s="1"/>
  <c r="F12" i="4" l="1"/>
  <c r="G12" i="4" s="1"/>
  <c r="F13" i="4"/>
  <c r="G13" i="4" s="1"/>
  <c r="K4" i="4" l="1"/>
  <c r="D22" i="13" l="1"/>
  <c r="H41" i="4"/>
  <c r="B10" i="13" l="1"/>
  <c r="B11" i="13" l="1"/>
  <c r="D20" i="13" s="1"/>
  <c r="D21" i="13" s="1"/>
  <c r="D4" i="4"/>
  <c r="F35" i="4"/>
  <c r="G35" i="4" s="1"/>
  <c r="F34" i="4"/>
  <c r="G34" i="4" s="1"/>
  <c r="F33" i="4"/>
  <c r="G33" i="4" s="1"/>
  <c r="F30" i="4"/>
  <c r="G30" i="4" s="1"/>
  <c r="F29" i="4"/>
  <c r="G29" i="4" s="1"/>
  <c r="F28" i="4"/>
  <c r="G28" i="4" s="1"/>
  <c r="F27" i="4"/>
  <c r="G27" i="4" s="1"/>
  <c r="F26" i="4"/>
  <c r="G26" i="4" s="1"/>
  <c r="F23" i="4"/>
  <c r="G23" i="4" s="1"/>
  <c r="F22" i="4"/>
  <c r="G22" i="4" s="1"/>
  <c r="F21" i="4"/>
  <c r="G21" i="4" s="1"/>
  <c r="F20" i="4"/>
  <c r="G20" i="4" s="1"/>
  <c r="F19" i="4"/>
  <c r="G19" i="4" s="1"/>
  <c r="F16" i="4"/>
  <c r="G16" i="4" s="1"/>
  <c r="F15" i="4"/>
  <c r="G15" i="4" s="1"/>
  <c r="F14" i="4"/>
  <c r="G14" i="4" s="1"/>
  <c r="D34" i="13" l="1"/>
  <c r="F36" i="4" l="1"/>
  <c r="G36" i="4" s="1"/>
  <c r="F37" i="4" l="1"/>
  <c r="G37" i="4" l="1"/>
  <c r="G40" i="4" l="1"/>
  <c r="F40" i="4" l="1"/>
  <c r="F41" i="4" s="1"/>
  <c r="G41" i="4"/>
  <c r="N41" i="4" s="1"/>
  <c r="F42" i="13"/>
</calcChain>
</file>

<file path=xl/comments1.xml><?xml version="1.0" encoding="utf-8"?>
<comments xmlns="http://schemas.openxmlformats.org/spreadsheetml/2006/main">
  <authors>
    <author>Spravce</author>
  </authors>
  <commentList>
    <comment ref="A1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dovolenou lze převádět jen z důvodu závažných překážek uvedených dle zákoníku práce
</t>
        </r>
      </text>
    </comment>
  </commentList>
</comments>
</file>

<file path=xl/comments10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11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12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13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14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2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3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4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5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6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7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8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comments9.xml><?xml version="1.0" encoding="utf-8"?>
<comments xmlns="http://schemas.openxmlformats.org/spreadsheetml/2006/main">
  <authors>
    <author>Blažková Taťána Ing.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Údaje jsou načítány z úvodního listu.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státních svátků
</t>
        </r>
      </text>
    </comment>
  </commentList>
</comments>
</file>

<file path=xl/sharedStrings.xml><?xml version="1.0" encoding="utf-8"?>
<sst xmlns="http://schemas.openxmlformats.org/spreadsheetml/2006/main" count="1221" uniqueCount="136">
  <si>
    <t>EVIDENCE PRACOVNÍ DOBY  (měsíční)</t>
  </si>
  <si>
    <t>Příjmení, jméno:</t>
  </si>
  <si>
    <t>Odbor / farnost:</t>
  </si>
  <si>
    <t>Poznámka</t>
  </si>
  <si>
    <t>Den</t>
  </si>
  <si>
    <t>Příchod</t>
  </si>
  <si>
    <t>Odchod</t>
  </si>
  <si>
    <t>Hodin</t>
  </si>
  <si>
    <t>Přepočet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</si>
  <si>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</si>
  <si>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</si>
  <si>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</si>
  <si>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</si>
  <si>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</si>
  <si>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</si>
  <si>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</si>
  <si>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</si>
  <si>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</si>
  <si>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</si>
  <si>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</si>
  <si>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</si>
  <si>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</si>
  <si>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</si>
  <si>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</si>
  <si>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</si>
  <si>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</si>
  <si>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</si>
  <si>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</si>
  <si>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</si>
  <si>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</si>
  <si>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</si>
  <si>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</si>
  <si>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</si>
  <si>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</si>
  <si>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</si>
  <si>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</si>
  <si>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</si>
  <si>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</si>
  <si>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</si>
  <si>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</si>
  <si>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</si>
  <si>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</si>
  <si>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</si>
  <si>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</si>
  <si>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</si>
  <si>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</si>
  <si>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</si>
  <si>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</si>
  <si>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</si>
  <si>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</si>
  <si>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</si>
  <si>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</si>
  <si>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ano</t>
  </si>
  <si>
    <t>Sjednaný úvazek:</t>
  </si>
  <si>
    <t>Příjmení a jméno:</t>
  </si>
  <si>
    <t>ÚNOR 2021</t>
  </si>
  <si>
    <t>LEDEN 2021</t>
  </si>
  <si>
    <t>BŘEZEN 2021</t>
  </si>
  <si>
    <t>DUBEN 2021</t>
  </si>
  <si>
    <t>KVĚTEN 2021</t>
  </si>
  <si>
    <t>ČERVEN 2021</t>
  </si>
  <si>
    <t>ČERVENEC 2021</t>
  </si>
  <si>
    <t>SRPEN 2021</t>
  </si>
  <si>
    <t>ZÁŘÍ 2021</t>
  </si>
  <si>
    <t>ŘÍJEN 2021</t>
  </si>
  <si>
    <t>LISTOPAD 2021</t>
  </si>
  <si>
    <t>PROSINEC 2021</t>
  </si>
  <si>
    <t>Stravné</t>
  </si>
  <si>
    <t>Dovolená</t>
  </si>
  <si>
    <t>Měsíční fond:</t>
  </si>
  <si>
    <t>svátek</t>
  </si>
  <si>
    <t>Nemoc</t>
  </si>
  <si>
    <t>Ošetřování</t>
  </si>
  <si>
    <t>Propustka</t>
  </si>
  <si>
    <t>Ostatní</t>
  </si>
  <si>
    <t>Výkon práce dopoledne</t>
  </si>
  <si>
    <t>Výkon práce odpoledne</t>
  </si>
  <si>
    <t>počet hodin - státní svátky</t>
  </si>
  <si>
    <t>celkem hodin vč. státních svátků:</t>
  </si>
  <si>
    <t>kontrolní součet</t>
  </si>
  <si>
    <t>(přepište dle skutečnosti)</t>
  </si>
  <si>
    <t>Vysvětlivky:</t>
  </si>
  <si>
    <t>Stravné - vyplňuje "ano", pokud máte nárok na stravenku dle aktuálně platné směrnice.</t>
  </si>
  <si>
    <t>Výkon práce - vyplňujte jen skutečně odpracovaný čas (bez dovolené, nemoci, ošetřování, návštěvy lékaře…).</t>
  </si>
  <si>
    <t>Ostatní - v poznámce uveďte druh osobní překážky (NV č. 590/2006 Sb.).</t>
  </si>
  <si>
    <t>Nárok na čerpání dovolené má zaměstnanec, který odpracoval čtyřnásobek sjednané týdenní pracovní doby.</t>
  </si>
  <si>
    <t>Výkon práce celkem</t>
  </si>
  <si>
    <t>Úvazek:</t>
  </si>
  <si>
    <t>%</t>
  </si>
  <si>
    <t>POZOR, DOVOLENÁ JE ČERPÁNA ZÁLOHOVĚ, JEJÍ VÝŠE JE POSUZOVÁNA ZPĚTNĚ NA KONCI ROKU</t>
  </si>
  <si>
    <t>Celkem předpokládaný nárok:</t>
  </si>
  <si>
    <t>Zbývá dovolené:</t>
  </si>
  <si>
    <t>Prům. denní doba</t>
  </si>
  <si>
    <t>Prac.poměr od - do:</t>
  </si>
  <si>
    <t>Týdenní fond:</t>
  </si>
  <si>
    <t>Počet kalend. dnů:</t>
  </si>
  <si>
    <t>Celé odprac.týdny:</t>
  </si>
  <si>
    <t>Úvodní list</t>
  </si>
  <si>
    <t>(přepište dle skutečnosti, u prac. poměrů na dobu neurčitou ponechejte beze změny)</t>
  </si>
  <si>
    <t>Docházková Marta</t>
  </si>
  <si>
    <t>Dbejte na to, aby skutečně odpracovaná doba za měsíc nepřesáhla měsíční fond pracovní doby.</t>
  </si>
  <si>
    <r>
      <rPr>
        <b/>
        <sz val="10"/>
        <rFont val="Arial"/>
        <family val="2"/>
        <charset val="238"/>
      </rPr>
      <t>Zaměstnanec má povinnost</t>
    </r>
    <r>
      <rPr>
        <sz val="10"/>
        <rFont val="Arial"/>
        <family val="2"/>
        <charset val="238"/>
      </rPr>
      <t xml:space="preserve"> poslat vyplněnou evidenci pracovní doby 1. pracovní den následujícícho kalendářního měsíce na adresu: mzdy.laici@bihk.cz + souběžně svému vedoucímu v kopii. V případě čerpání dovolené na přelomu měsíce posílá zaměstnanec tuto evidenci před čerpáním své dovolené. O případných změnách (př. ošetřování) bez prodlení informuje.</t>
    </r>
  </si>
  <si>
    <r>
      <rPr>
        <b/>
        <sz val="10"/>
        <rFont val="Arial"/>
        <family val="2"/>
        <charset val="238"/>
      </rPr>
      <t>Vedoucí má povinnost</t>
    </r>
    <r>
      <rPr>
        <sz val="10"/>
        <rFont val="Arial"/>
        <family val="2"/>
        <charset val="238"/>
      </rPr>
      <t xml:space="preserve"> evidenci pracovní doby svých podřízených kontrolovat a bez prodlení řešit případné nesrovnalosti.</t>
    </r>
  </si>
  <si>
    <r>
      <t xml:space="preserve">Absence </t>
    </r>
    <r>
      <rPr>
        <u/>
        <sz val="10"/>
        <rFont val="Arial"/>
        <family val="2"/>
        <charset val="238"/>
      </rPr>
      <t>část</t>
    </r>
    <r>
      <rPr>
        <sz val="10"/>
        <rFont val="Arial"/>
        <family val="2"/>
        <charset val="238"/>
      </rPr>
      <t xml:space="preserve"> dne: vyplňujte skutečný počet hodin absence.</t>
    </r>
  </si>
  <si>
    <r>
      <t xml:space="preserve">Absence </t>
    </r>
    <r>
      <rPr>
        <u/>
        <sz val="10"/>
        <rFont val="Arial"/>
        <family val="2"/>
        <charset val="238"/>
      </rPr>
      <t>celý</t>
    </r>
    <r>
      <rPr>
        <sz val="10"/>
        <rFont val="Arial"/>
        <family val="2"/>
        <charset val="238"/>
      </rPr>
      <t xml:space="preserve"> den: vyplňujte počet hodin dle průměrné denní pracovní doby (údaj v červeném poli nad tabulkou).</t>
    </r>
  </si>
  <si>
    <t>Orientační výpočet nároku na dovolenou v roce 2021:</t>
  </si>
  <si>
    <t>úvazek</t>
  </si>
  <si>
    <t>týdenní fond</t>
  </si>
  <si>
    <t>od</t>
  </si>
  <si>
    <t>do</t>
  </si>
  <si>
    <t>odprac. celých týdnů</t>
  </si>
  <si>
    <t>Přesné údaje o výši nároku na dovolenou jsou každý měsíc přepočítávány ve mzdovém programu a uváděny ve výplatní pásce.</t>
  </si>
  <si>
    <r>
      <t>Výpočet nároku na</t>
    </r>
    <r>
      <rPr>
        <b/>
        <sz val="10"/>
        <rFont val="Arial"/>
        <family val="2"/>
        <charset val="238"/>
      </rPr>
      <t xml:space="preserve"> dovolenou za kalendářní rok</t>
    </r>
    <r>
      <rPr>
        <sz val="10"/>
        <rFont val="Arial"/>
        <family val="2"/>
        <charset val="238"/>
      </rPr>
      <t>: 5 týdnů dovolené x týdenní fond pracovní doby = hodin dovolené (5x40=200).</t>
    </r>
  </si>
  <si>
    <t>Údaje z úvodního listu jsou automaticky načítány do listů jednotlivých měsíců. Vyplňujte pouze žlutě označené části.</t>
  </si>
  <si>
    <t>nárok na dovolenou v hodinách</t>
  </si>
  <si>
    <t>Uvedené výpočty nezohledňují případnou pracovní neschopnost nad 20 týdnů v roce, kde jsou zohledněna další pravidla.</t>
  </si>
  <si>
    <t>/ 52 týdnů (délka kalendářního roku)</t>
  </si>
  <si>
    <t>× 5 týdnů (výměra dovolené)</t>
  </si>
  <si>
    <t>20 hodin (úvazek)</t>
  </si>
  <si>
    <t>× 35 týdnů (odpracovaná doba)</t>
  </si>
  <si>
    <t>= 68 hodin (nárok se zaokrouhluje nahoru na celé hodiny)</t>
  </si>
  <si>
    <t>Přehled výpočtu, když zaměstnanec nastoupí 1. 5. na poloviční pracovní úvazek (20 hodin týdně):</t>
  </si>
  <si>
    <t>Fond měsíční pracovní doby vč. svátků v roce 2021:</t>
  </si>
  <si>
    <t>např. 113 / nebo arciděkanství Pardubice</t>
  </si>
  <si>
    <t>dovolená - pracovníci kurie</t>
  </si>
  <si>
    <t>Způsob výpočtu nároku na dovolenou je uveden níže.</t>
  </si>
  <si>
    <t>měsíc a rok:</t>
  </si>
  <si>
    <r>
      <t xml:space="preserve">Orientační výpočet nároku na </t>
    </r>
    <r>
      <rPr>
        <b/>
        <sz val="10"/>
        <rFont val="Arial"/>
        <family val="2"/>
        <charset val="238"/>
      </rPr>
      <t>poměrnou část dovolené,</t>
    </r>
    <r>
      <rPr>
        <sz val="10"/>
        <rFont val="Arial"/>
        <family val="2"/>
        <charset val="238"/>
      </rPr>
      <t xml:space="preserve"> pokud by se vám v průběhu roku změnil úvazek (</t>
    </r>
    <r>
      <rPr>
        <sz val="10"/>
        <color rgb="FF0070C0"/>
        <rFont val="Arial"/>
        <family val="2"/>
        <charset val="238"/>
      </rPr>
      <t xml:space="preserve">modrá pole </t>
    </r>
    <r>
      <rPr>
        <sz val="10"/>
        <rFont val="Arial"/>
        <family val="2"/>
        <charset val="238"/>
      </rPr>
      <t>upravte dle skutečnosti).</t>
    </r>
  </si>
  <si>
    <t>podpis v případě osobního předání</t>
  </si>
  <si>
    <t>(viz směrnice)</t>
  </si>
  <si>
    <r>
      <rPr>
        <b/>
        <sz val="10"/>
        <rFont val="Arial"/>
        <family val="2"/>
        <charset val="238"/>
      </rPr>
      <t>Zaměstnanec má povinnost</t>
    </r>
    <r>
      <rPr>
        <sz val="10"/>
        <rFont val="Arial"/>
        <family val="2"/>
        <charset val="238"/>
      </rPr>
      <t xml:space="preserve"> poslat vyplněnou evidenci pracovní doby 1. pracovní den následujícícho kalendářního měsíce na adresu: mzdy.laici@bihk.cz + souběžně svému vedoucímu v kopii. V případě čerpání dovolené na přelomu měsíce posílá zaměstnanec tuto evidenci před čerpáním své dovolené. O případných změnách (př. ošetřování) bez prodlení informuje mzdovou účetní.</t>
    </r>
  </si>
  <si>
    <r>
      <t xml:space="preserve">Nevyčerpaná dovolená z roku 2020 </t>
    </r>
    <r>
      <rPr>
        <b/>
        <sz val="10"/>
        <rFont val="Arial"/>
        <family val="2"/>
        <charset val="238"/>
      </rPr>
      <t>(dny)</t>
    </r>
    <r>
      <rPr>
        <sz val="10"/>
        <rFont val="Arial"/>
        <family val="2"/>
        <charset val="238"/>
      </rPr>
      <t>:</t>
    </r>
  </si>
  <si>
    <r>
      <t xml:space="preserve">Nevyčerpaná dovolená z r. 2020 </t>
    </r>
    <r>
      <rPr>
        <b/>
        <sz val="10"/>
        <rFont val="Arial"/>
        <family val="2"/>
        <charset val="238"/>
      </rPr>
      <t>(hodiny)</t>
    </r>
    <r>
      <rPr>
        <sz val="10"/>
        <rFont val="Arial"/>
        <family val="2"/>
        <charset val="238"/>
      </rPr>
      <t>:</t>
    </r>
  </si>
  <si>
    <r>
      <t xml:space="preserve">Předpokládaná dovolená r. 2021 </t>
    </r>
    <r>
      <rPr>
        <b/>
        <sz val="10"/>
        <rFont val="Arial"/>
        <family val="2"/>
        <charset val="238"/>
      </rPr>
      <t>(hodiny)</t>
    </r>
    <r>
      <rPr>
        <sz val="10"/>
        <rFont val="Arial"/>
        <family val="2"/>
        <charset val="238"/>
      </rPr>
      <t>:</t>
    </r>
  </si>
  <si>
    <t>Denní fond:</t>
  </si>
  <si>
    <t>Jde jen o orientační přepočet (viz směrnice).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</si>
</sst>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"/>
    <numFmt numFmtId="165" formatCode="0.0"/>
    <numFmt numFmtId="166" formatCode="#&quot; hod.&quot;"/>
    <numFmt numFmtId="167" formatCode="#.0&quot; hod.&quot;"/>
  </numFmts>
  <fonts count="17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u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1">
    <xf numFmtId="0" fontId="0" fillId="0" borderId="0" xfId="0"/>
    <xf numFmtId="0" fontId="2" fillId="0" borderId="0" xfId="0" applyFont="1" applyFill="1"/>
    <xf numFmtId="164" fontId="3" fillId="0" borderId="0" xfId="0" quotePrefix="1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1" fontId="3" fillId="0" borderId="0" xfId="0" quotePrefix="1" applyNumberFormat="1" applyFont="1" applyFill="1" applyBorder="1" applyAlignment="1">
      <alignment vertical="center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164" fontId="4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shrinkToFit="1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6" fontId="10" fillId="0" borderId="0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5" fontId="0" fillId="0" borderId="3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20" fontId="2" fillId="0" borderId="0" xfId="0" applyNumberFormat="1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0" fontId="5" fillId="3" borderId="2" xfId="0" applyNumberFormat="1" applyFont="1" applyFill="1" applyBorder="1" applyAlignment="1">
      <alignment horizontal="left" vertical="center"/>
    </xf>
    <xf numFmtId="20" fontId="5" fillId="3" borderId="2" xfId="1" applyNumberFormat="1" applyFont="1" applyFill="1" applyBorder="1" applyAlignment="1">
      <alignment horizontal="center" vertical="center"/>
    </xf>
    <xf numFmtId="20" fontId="5" fillId="0" borderId="2" xfId="1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right" vertical="center"/>
    </xf>
    <xf numFmtId="20" fontId="5" fillId="0" borderId="20" xfId="1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 applyProtection="1">
      <alignment horizontal="center" vertical="center"/>
    </xf>
    <xf numFmtId="2" fontId="5" fillId="0" borderId="14" xfId="0" applyNumberFormat="1" applyFont="1" applyFill="1" applyBorder="1" applyAlignment="1" applyProtection="1">
      <alignment horizontal="center" vertical="center"/>
    </xf>
    <xf numFmtId="2" fontId="5" fillId="0" borderId="21" xfId="0" applyNumberFormat="1" applyFont="1" applyFill="1" applyBorder="1" applyAlignment="1" applyProtection="1">
      <alignment horizontal="center" vertical="center"/>
    </xf>
    <xf numFmtId="20" fontId="5" fillId="3" borderId="13" xfId="0" applyNumberFormat="1" applyFont="1" applyFill="1" applyBorder="1" applyAlignment="1" applyProtection="1">
      <alignment horizontal="center" vertical="center"/>
      <protection locked="0"/>
    </xf>
    <xf numFmtId="20" fontId="5" fillId="3" borderId="2" xfId="0" applyNumberFormat="1" applyFont="1" applyFill="1" applyBorder="1" applyAlignment="1" applyProtection="1">
      <alignment horizontal="center" vertical="center"/>
      <protection locked="0"/>
    </xf>
    <xf numFmtId="20" fontId="5" fillId="0" borderId="13" xfId="0" applyNumberFormat="1" applyFont="1" applyFill="1" applyBorder="1" applyAlignment="1" applyProtection="1">
      <alignment horizontal="center" vertical="center"/>
      <protection locked="0"/>
    </xf>
    <xf numFmtId="20" fontId="5" fillId="0" borderId="2" xfId="0" applyNumberFormat="1" applyFont="1" applyFill="1" applyBorder="1" applyAlignment="1" applyProtection="1">
      <alignment horizontal="center" vertical="center"/>
      <protection locked="0"/>
    </xf>
    <xf numFmtId="2" fontId="5" fillId="3" borderId="12" xfId="0" applyNumberFormat="1" applyFont="1" applyFill="1" applyBorder="1" applyAlignment="1" applyProtection="1">
      <alignment horizontal="center" vertical="center"/>
      <protection locked="0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2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2" fontId="5" fillId="3" borderId="35" xfId="0" applyNumberFormat="1" applyFont="1" applyFill="1" applyBorder="1" applyAlignment="1" applyProtection="1">
      <alignment horizontal="center" vertical="center"/>
      <protection locked="0"/>
    </xf>
    <xf numFmtId="2" fontId="5" fillId="3" borderId="32" xfId="0" applyNumberFormat="1" applyFont="1" applyFill="1" applyBorder="1" applyAlignment="1" applyProtection="1">
      <alignment horizontal="center" vertical="center"/>
      <protection locked="0"/>
    </xf>
    <xf numFmtId="2" fontId="5" fillId="3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4" xfId="0" quotePrefix="1" applyFont="1" applyFill="1" applyBorder="1" applyAlignment="1" applyProtection="1">
      <alignment horizontal="left" shrinkToFit="1"/>
      <protection locked="0"/>
    </xf>
    <xf numFmtId="0" fontId="2" fillId="0" borderId="14" xfId="0" applyFont="1" applyFill="1" applyBorder="1" applyAlignment="1" applyProtection="1">
      <alignment horizontal="left" shrinkToFit="1"/>
      <protection locked="0"/>
    </xf>
    <xf numFmtId="0" fontId="2" fillId="0" borderId="33" xfId="0" applyFont="1" applyFill="1" applyBorder="1" applyAlignment="1" applyProtection="1">
      <alignment horizontal="left" shrinkToFit="1"/>
      <protection locked="0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2" borderId="37" xfId="0" applyNumberFormat="1" applyFill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left" vertical="center" indent="2"/>
    </xf>
    <xf numFmtId="0" fontId="14" fillId="0" borderId="0" xfId="0" quotePrefix="1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164" fontId="5" fillId="0" borderId="51" xfId="0" applyNumberFormat="1" applyFont="1" applyFill="1" applyBorder="1" applyAlignment="1">
      <alignment vertical="center"/>
    </xf>
    <xf numFmtId="2" fontId="5" fillId="0" borderId="52" xfId="0" applyNumberFormat="1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2" fontId="2" fillId="0" borderId="50" xfId="0" applyNumberFormat="1" applyFont="1" applyFill="1" applyBorder="1" applyAlignment="1" applyProtection="1">
      <alignment vertical="center"/>
    </xf>
    <xf numFmtId="2" fontId="2" fillId="0" borderId="51" xfId="0" applyNumberFormat="1" applyFont="1" applyFill="1" applyBorder="1" applyAlignment="1" applyProtection="1">
      <alignment vertical="center"/>
    </xf>
    <xf numFmtId="2" fontId="2" fillId="0" borderId="52" xfId="0" applyNumberFormat="1" applyFont="1" applyFill="1" applyBorder="1" applyAlignment="1" applyProtection="1">
      <alignment vertical="center"/>
    </xf>
    <xf numFmtId="2" fontId="10" fillId="4" borderId="48" xfId="0" applyNumberFormat="1" applyFont="1" applyFill="1" applyBorder="1" applyAlignment="1" applyProtection="1">
      <alignment vertical="center"/>
    </xf>
    <xf numFmtId="17" fontId="6" fillId="0" borderId="2" xfId="0" quotePrefix="1" applyNumberFormat="1" applyFont="1" applyBorder="1" applyAlignment="1">
      <alignment vertical="center"/>
    </xf>
    <xf numFmtId="0" fontId="6" fillId="0" borderId="2" xfId="0" quotePrefix="1" applyFont="1" applyBorder="1" applyAlignment="1">
      <alignment vertical="center"/>
    </xf>
    <xf numFmtId="17" fontId="10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 applyProtection="1">
      <protection locked="0"/>
    </xf>
    <xf numFmtId="0" fontId="5" fillId="0" borderId="55" xfId="0" applyFont="1" applyFill="1" applyBorder="1" applyAlignment="1">
      <alignment horizontal="center" vertical="center"/>
    </xf>
    <xf numFmtId="20" fontId="5" fillId="0" borderId="56" xfId="0" applyNumberFormat="1" applyFont="1" applyFill="1" applyBorder="1" applyAlignment="1" applyProtection="1">
      <alignment horizontal="center" vertical="center"/>
      <protection locked="0"/>
    </xf>
    <xf numFmtId="20" fontId="5" fillId="0" borderId="5" xfId="0" applyNumberFormat="1" applyFont="1" applyFill="1" applyBorder="1" applyAlignment="1" applyProtection="1">
      <alignment horizontal="center" vertical="center"/>
      <protection locked="0"/>
    </xf>
    <xf numFmtId="20" fontId="5" fillId="0" borderId="5" xfId="1" applyNumberFormat="1" applyFont="1" applyFill="1" applyBorder="1" applyAlignment="1">
      <alignment horizontal="center" vertical="center"/>
    </xf>
    <xf numFmtId="2" fontId="5" fillId="0" borderId="57" xfId="0" applyNumberFormat="1" applyFont="1" applyFill="1" applyBorder="1" applyAlignment="1" applyProtection="1">
      <alignment horizontal="center" vertical="center"/>
    </xf>
    <xf numFmtId="2" fontId="5" fillId="0" borderId="47" xfId="0" applyNumberFormat="1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2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left" shrinkToFit="1"/>
      <protection locked="0"/>
    </xf>
    <xf numFmtId="165" fontId="10" fillId="6" borderId="4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left" wrapText="1"/>
    </xf>
    <xf numFmtId="165" fontId="6" fillId="6" borderId="40" xfId="0" applyNumberFormat="1" applyFont="1" applyFill="1" applyBorder="1" applyAlignment="1">
      <alignment horizontal="right" vertical="center"/>
    </xf>
    <xf numFmtId="2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5" fillId="3" borderId="54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17" fontId="6" fillId="0" borderId="0" xfId="0" applyNumberFormat="1" applyFont="1" applyFill="1" applyAlignment="1">
      <alignment horizontal="left"/>
    </xf>
    <xf numFmtId="9" fontId="2" fillId="7" borderId="2" xfId="0" applyNumberFormat="1" applyFont="1" applyFill="1" applyBorder="1" applyAlignment="1" applyProtection="1">
      <alignment horizontal="center"/>
      <protection locked="0"/>
    </xf>
    <xf numFmtId="14" fontId="2" fillId="7" borderId="2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left"/>
    </xf>
    <xf numFmtId="2" fontId="3" fillId="0" borderId="50" xfId="0" applyNumberFormat="1" applyFont="1" applyFill="1" applyBorder="1" applyAlignment="1" applyProtection="1">
      <alignment vertical="center"/>
    </xf>
    <xf numFmtId="2" fontId="3" fillId="0" borderId="51" xfId="0" applyNumberFormat="1" applyFont="1" applyFill="1" applyBorder="1" applyAlignment="1" applyProtection="1">
      <alignment vertical="center"/>
    </xf>
    <xf numFmtId="2" fontId="3" fillId="0" borderId="5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horizontal="left"/>
      <protection locked="0"/>
    </xf>
    <xf numFmtId="0" fontId="5" fillId="0" borderId="60" xfId="0" applyFont="1" applyFill="1" applyBorder="1" applyAlignment="1">
      <alignment horizontal="left"/>
    </xf>
    <xf numFmtId="165" fontId="0" fillId="0" borderId="61" xfId="0" applyNumberFormat="1" applyFill="1" applyBorder="1" applyAlignment="1" applyProtection="1">
      <alignment horizontal="right" vertical="center"/>
    </xf>
    <xf numFmtId="0" fontId="0" fillId="0" borderId="12" xfId="0" applyFill="1" applyBorder="1" applyAlignment="1">
      <alignment vertical="center"/>
    </xf>
    <xf numFmtId="0" fontId="5" fillId="0" borderId="0" xfId="0" applyFont="1" applyFill="1" applyAlignment="1">
      <alignment horizontal="left"/>
    </xf>
    <xf numFmtId="2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9" fontId="5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6" borderId="38" xfId="0" applyFont="1" applyFill="1" applyBorder="1" applyAlignment="1">
      <alignment horizontal="left" vertical="center"/>
    </xf>
    <xf numFmtId="0" fontId="5" fillId="6" borderId="39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left" vertical="center"/>
    </xf>
    <xf numFmtId="167" fontId="6" fillId="5" borderId="2" xfId="0" applyNumberFormat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59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</xf>
    <xf numFmtId="0" fontId="5" fillId="0" borderId="36" xfId="0" applyFont="1" applyFill="1" applyBorder="1" applyAlignment="1" applyProtection="1">
      <alignment horizontal="left"/>
    </xf>
    <xf numFmtId="0" fontId="10" fillId="0" borderId="0" xfId="0" applyFont="1" applyFill="1" applyAlignment="1">
      <alignment horizontal="center" vertical="center"/>
    </xf>
    <xf numFmtId="166" fontId="10" fillId="4" borderId="2" xfId="0" applyNumberFormat="1" applyFont="1" applyFill="1" applyBorder="1" applyAlignment="1" applyProtection="1">
      <alignment horizontal="right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3" borderId="28" xfId="0" applyFont="1" applyFill="1" applyBorder="1" applyAlignment="1" applyProtection="1">
      <alignment horizontal="center" vertical="center" textRotation="90" wrapText="1"/>
      <protection locked="0"/>
    </xf>
    <xf numFmtId="0" fontId="2" fillId="3" borderId="17" xfId="0" applyFont="1" applyFill="1" applyBorder="1" applyAlignment="1" applyProtection="1">
      <alignment horizontal="center" vertical="center" textRotation="90" wrapText="1"/>
      <protection locked="0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20" fontId="2" fillId="0" borderId="49" xfId="0" applyNumberFormat="1" applyFont="1" applyFill="1" applyBorder="1" applyAlignment="1">
      <alignment horizontal="right" vertical="center"/>
    </xf>
    <xf numFmtId="20" fontId="2" fillId="0" borderId="58" xfId="0" applyNumberFormat="1" applyFont="1" applyFill="1" applyBorder="1" applyAlignment="1">
      <alignment horizontal="right" vertical="center"/>
    </xf>
    <xf numFmtId="20" fontId="2" fillId="0" borderId="50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20" fontId="5" fillId="0" borderId="0" xfId="0" applyNumberFormat="1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166" fontId="15" fillId="4" borderId="2" xfId="0" applyNumberFormat="1" applyFont="1" applyFill="1" applyBorder="1" applyAlignment="1" applyProtection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70"/>
  <sheetViews>
    <sheetView tabSelected="1" workbookViewId="0">
      <selection activeCell="B7" sqref="B7:D7"/>
    </sheetView>
  </sheetViews>
  <sheetFormatPr defaultColWidth="9.109375" defaultRowHeight="13.2" x14ac:dyDescent="0.25"/>
  <cols>
    <col min="1" max="1" width="21.109375" style="17" customWidth="1"/>
    <col min="2" max="2" width="4.88671875" style="18" customWidth="1"/>
    <col min="3" max="4" width="11.109375" style="17" customWidth="1"/>
    <col min="5" max="5" width="10.33203125" style="17" customWidth="1"/>
    <col min="6" max="6" width="12.44140625" style="17" customWidth="1"/>
    <col min="7" max="7" width="38" style="17" customWidth="1"/>
    <col min="8" max="8" width="16.6640625" style="17" customWidth="1"/>
    <col min="9" max="16384" width="9.109375" style="17"/>
  </cols>
  <sheetData>
    <row r="1" spans="1:7" ht="26.25" customHeight="1" x14ac:dyDescent="0.25">
      <c r="A1" s="125" t="s">
        <v>97</v>
      </c>
      <c r="B1" s="125"/>
      <c r="C1" s="125"/>
      <c r="D1" s="125"/>
      <c r="E1" s="125"/>
      <c r="F1" s="125"/>
      <c r="G1" s="125"/>
    </row>
    <row r="2" spans="1:7" ht="13.2" customHeight="1" x14ac:dyDescent="0.25">
      <c r="A2" s="130"/>
      <c r="B2" s="130"/>
      <c r="C2" s="130"/>
      <c r="D2" s="130"/>
      <c r="E2" s="130"/>
      <c r="F2" s="130"/>
      <c r="G2" s="130"/>
    </row>
    <row r="3" spans="1:7" ht="13.2" customHeight="1" x14ac:dyDescent="0.25">
      <c r="A3" s="131" t="s">
        <v>113</v>
      </c>
      <c r="B3" s="131"/>
      <c r="C3" s="131"/>
      <c r="D3" s="131"/>
      <c r="E3" s="131"/>
      <c r="F3" s="131"/>
      <c r="G3" s="131"/>
    </row>
    <row r="4" spans="1:7" ht="25.2" customHeight="1" x14ac:dyDescent="0.25">
      <c r="A4" s="22" t="s">
        <v>54</v>
      </c>
      <c r="B4" s="128" t="s">
        <v>99</v>
      </c>
      <c r="C4" s="128"/>
      <c r="D4" s="128"/>
      <c r="E4" s="128"/>
      <c r="F4" s="128"/>
      <c r="G4" s="74" t="s">
        <v>80</v>
      </c>
    </row>
    <row r="5" spans="1:7" ht="25.2" customHeight="1" x14ac:dyDescent="0.25">
      <c r="A5" s="22" t="s">
        <v>2</v>
      </c>
      <c r="B5" s="128" t="s">
        <v>123</v>
      </c>
      <c r="C5" s="128"/>
      <c r="D5" s="128"/>
      <c r="E5" s="128"/>
      <c r="F5" s="128"/>
      <c r="G5" s="74" t="s">
        <v>80</v>
      </c>
    </row>
    <row r="6" spans="1:7" ht="25.2" customHeight="1" x14ac:dyDescent="0.25">
      <c r="A6" s="22" t="s">
        <v>87</v>
      </c>
      <c r="B6" s="81">
        <v>100</v>
      </c>
      <c r="C6" s="129" t="s">
        <v>88</v>
      </c>
      <c r="D6" s="129"/>
      <c r="E6" s="129"/>
      <c r="F6" s="129"/>
      <c r="G6" s="74" t="s">
        <v>80</v>
      </c>
    </row>
    <row r="7" spans="1:7" ht="25.2" customHeight="1" x14ac:dyDescent="0.25">
      <c r="A7" s="22" t="s">
        <v>93</v>
      </c>
      <c r="B7" s="134">
        <v>44197</v>
      </c>
      <c r="C7" s="134"/>
      <c r="D7" s="134"/>
      <c r="E7" s="134">
        <v>44561</v>
      </c>
      <c r="F7" s="134"/>
      <c r="G7" s="75" t="s">
        <v>98</v>
      </c>
    </row>
    <row r="8" spans="1:7" ht="18" customHeight="1" x14ac:dyDescent="0.25">
      <c r="A8" s="22" t="s">
        <v>94</v>
      </c>
      <c r="B8" s="149">
        <f>B6*40/100</f>
        <v>40</v>
      </c>
      <c r="C8" s="149"/>
      <c r="D8" s="149"/>
      <c r="E8" s="149"/>
      <c r="F8" s="149"/>
      <c r="G8" s="74"/>
    </row>
    <row r="9" spans="1:7" ht="18" customHeight="1" x14ac:dyDescent="0.25">
      <c r="A9" s="22" t="s">
        <v>134</v>
      </c>
      <c r="B9" s="149">
        <f>B8/5</f>
        <v>8</v>
      </c>
      <c r="C9" s="149"/>
      <c r="D9" s="149"/>
      <c r="E9" s="149"/>
      <c r="F9" s="149"/>
      <c r="G9" s="122"/>
    </row>
    <row r="10" spans="1:7" ht="18" hidden="1" customHeight="1" x14ac:dyDescent="0.25">
      <c r="A10" s="22" t="s">
        <v>95</v>
      </c>
      <c r="B10" s="135">
        <f>E7-B7+1</f>
        <v>365</v>
      </c>
      <c r="C10" s="136"/>
      <c r="D10" s="136"/>
      <c r="E10" s="136"/>
      <c r="F10" s="137"/>
      <c r="G10" s="23"/>
    </row>
    <row r="11" spans="1:7" ht="18" hidden="1" customHeight="1" x14ac:dyDescent="0.25">
      <c r="A11" s="22" t="s">
        <v>96</v>
      </c>
      <c r="B11" s="135">
        <f>FLOOR(B10/7,1)</f>
        <v>52</v>
      </c>
      <c r="C11" s="136"/>
      <c r="D11" s="136"/>
      <c r="E11" s="136"/>
      <c r="F11" s="137"/>
      <c r="G11" s="23"/>
    </row>
    <row r="12" spans="1:7" ht="13.2" customHeight="1" x14ac:dyDescent="0.25">
      <c r="A12" s="126"/>
      <c r="B12" s="126"/>
      <c r="C12" s="126"/>
      <c r="D12" s="126"/>
      <c r="E12" s="126"/>
      <c r="F12" s="126"/>
      <c r="G12" s="126"/>
    </row>
    <row r="13" spans="1:7" ht="20.25" customHeight="1" x14ac:dyDescent="0.25">
      <c r="A13" s="138" t="s">
        <v>105</v>
      </c>
      <c r="B13" s="138"/>
      <c r="C13" s="138"/>
      <c r="D13" s="138"/>
      <c r="E13" s="138"/>
      <c r="F13" s="138"/>
      <c r="G13" s="138"/>
    </row>
    <row r="14" spans="1:7" x14ac:dyDescent="0.25">
      <c r="A14" s="132" t="s">
        <v>89</v>
      </c>
      <c r="B14" s="132"/>
      <c r="C14" s="132"/>
      <c r="D14" s="132"/>
      <c r="E14" s="132"/>
      <c r="F14" s="132"/>
      <c r="G14" s="132"/>
    </row>
    <row r="15" spans="1:7" x14ac:dyDescent="0.25">
      <c r="A15" s="133" t="s">
        <v>85</v>
      </c>
      <c r="B15" s="133"/>
      <c r="C15" s="133"/>
      <c r="D15" s="133"/>
      <c r="E15" s="133"/>
      <c r="F15" s="133"/>
      <c r="G15" s="133"/>
    </row>
    <row r="16" spans="1:7" x14ac:dyDescent="0.25">
      <c r="A16" s="133" t="s">
        <v>125</v>
      </c>
      <c r="B16" s="133"/>
      <c r="C16" s="133"/>
      <c r="D16" s="133"/>
      <c r="E16" s="133"/>
      <c r="F16" s="133"/>
      <c r="G16" s="133"/>
    </row>
    <row r="17" spans="1:7" ht="17.399999999999999" customHeight="1" thickBot="1" x14ac:dyDescent="0.3">
      <c r="A17" s="127"/>
      <c r="B17" s="127"/>
      <c r="C17" s="127"/>
      <c r="D17" s="127"/>
      <c r="E17" s="127"/>
      <c r="F17" s="127"/>
      <c r="G17" s="127"/>
    </row>
    <row r="18" spans="1:7" ht="18" customHeight="1" x14ac:dyDescent="0.25">
      <c r="A18" s="139" t="s">
        <v>131</v>
      </c>
      <c r="B18" s="140"/>
      <c r="C18" s="140"/>
      <c r="D18" s="73">
        <v>0</v>
      </c>
      <c r="E18" s="19"/>
      <c r="F18" s="19"/>
    </row>
    <row r="19" spans="1:7" ht="18" customHeight="1" x14ac:dyDescent="0.25">
      <c r="A19" s="154" t="s">
        <v>132</v>
      </c>
      <c r="B19" s="155"/>
      <c r="C19" s="155"/>
      <c r="D19" s="121">
        <f>D18*B9</f>
        <v>0</v>
      </c>
      <c r="E19" s="19" t="s">
        <v>135</v>
      </c>
      <c r="F19" s="19"/>
    </row>
    <row r="20" spans="1:7" ht="18" customHeight="1" thickBot="1" x14ac:dyDescent="0.3">
      <c r="A20" s="152" t="s">
        <v>133</v>
      </c>
      <c r="B20" s="153"/>
      <c r="C20" s="153"/>
      <c r="D20" s="76">
        <f>CEILING(B8/52*B11*5,1)</f>
        <v>200</v>
      </c>
      <c r="E20" s="19"/>
    </row>
    <row r="21" spans="1:7" ht="18" customHeight="1" thickBot="1" x14ac:dyDescent="0.3">
      <c r="A21" s="150" t="s">
        <v>90</v>
      </c>
      <c r="B21" s="151"/>
      <c r="C21" s="151"/>
      <c r="D21" s="103">
        <f>D19+D20</f>
        <v>200</v>
      </c>
    </row>
    <row r="22" spans="1:7" ht="18" customHeight="1" x14ac:dyDescent="0.25">
      <c r="A22" s="141" t="s">
        <v>40</v>
      </c>
      <c r="B22" s="142"/>
      <c r="C22" s="143"/>
      <c r="D22" s="24">
        <f>leden!I41</f>
        <v>0</v>
      </c>
    </row>
    <row r="23" spans="1:7" ht="18" customHeight="1" x14ac:dyDescent="0.25">
      <c r="A23" s="141" t="s">
        <v>41</v>
      </c>
      <c r="B23" s="142"/>
      <c r="C23" s="143"/>
      <c r="D23" s="24">
        <f>únor!I41</f>
        <v>0</v>
      </c>
    </row>
    <row r="24" spans="1:7" ht="18" customHeight="1" x14ac:dyDescent="0.25">
      <c r="A24" s="141" t="s">
        <v>42</v>
      </c>
      <c r="B24" s="142"/>
      <c r="C24" s="143"/>
      <c r="D24" s="24">
        <f>březen!I41</f>
        <v>0</v>
      </c>
    </row>
    <row r="25" spans="1:7" ht="18" customHeight="1" x14ac:dyDescent="0.25">
      <c r="A25" s="141" t="s">
        <v>43</v>
      </c>
      <c r="B25" s="142"/>
      <c r="C25" s="143"/>
      <c r="D25" s="24">
        <f>duben!I41</f>
        <v>0</v>
      </c>
    </row>
    <row r="26" spans="1:7" ht="18" customHeight="1" x14ac:dyDescent="0.25">
      <c r="A26" s="141" t="s">
        <v>44</v>
      </c>
      <c r="B26" s="142"/>
      <c r="C26" s="143"/>
      <c r="D26" s="24">
        <f>květen!I41</f>
        <v>0</v>
      </c>
    </row>
    <row r="27" spans="1:7" ht="18" customHeight="1" x14ac:dyDescent="0.25">
      <c r="A27" s="141" t="s">
        <v>45</v>
      </c>
      <c r="B27" s="142"/>
      <c r="C27" s="143"/>
      <c r="D27" s="24">
        <f>červen!I41</f>
        <v>0</v>
      </c>
    </row>
    <row r="28" spans="1:7" ht="18" customHeight="1" x14ac:dyDescent="0.25">
      <c r="A28" s="141" t="s">
        <v>46</v>
      </c>
      <c r="B28" s="142"/>
      <c r="C28" s="143"/>
      <c r="D28" s="24">
        <f>červenec!I41</f>
        <v>0</v>
      </c>
    </row>
    <row r="29" spans="1:7" ht="18" customHeight="1" x14ac:dyDescent="0.25">
      <c r="A29" s="141" t="s">
        <v>47</v>
      </c>
      <c r="B29" s="142"/>
      <c r="C29" s="143"/>
      <c r="D29" s="24">
        <f>srpen!I41</f>
        <v>0</v>
      </c>
    </row>
    <row r="30" spans="1:7" ht="18" customHeight="1" x14ac:dyDescent="0.25">
      <c r="A30" s="141" t="s">
        <v>48</v>
      </c>
      <c r="B30" s="142"/>
      <c r="C30" s="143"/>
      <c r="D30" s="24">
        <f>září!I41</f>
        <v>0</v>
      </c>
    </row>
    <row r="31" spans="1:7" ht="18" customHeight="1" x14ac:dyDescent="0.25">
      <c r="A31" s="141" t="s">
        <v>49</v>
      </c>
      <c r="B31" s="142"/>
      <c r="C31" s="143"/>
      <c r="D31" s="24">
        <f>říjen!I41</f>
        <v>0</v>
      </c>
    </row>
    <row r="32" spans="1:7" ht="18" customHeight="1" x14ac:dyDescent="0.25">
      <c r="A32" s="141" t="s">
        <v>50</v>
      </c>
      <c r="B32" s="142"/>
      <c r="C32" s="143"/>
      <c r="D32" s="24">
        <f>listopad!I41</f>
        <v>0</v>
      </c>
    </row>
    <row r="33" spans="1:9" ht="18" customHeight="1" thickBot="1" x14ac:dyDescent="0.3">
      <c r="A33" s="146" t="s">
        <v>51</v>
      </c>
      <c r="B33" s="147"/>
      <c r="C33" s="148"/>
      <c r="D33" s="25">
        <f>prosinec!I41</f>
        <v>0</v>
      </c>
    </row>
    <row r="34" spans="1:9" ht="18" customHeight="1" thickBot="1" x14ac:dyDescent="0.3">
      <c r="A34" s="144" t="s">
        <v>91</v>
      </c>
      <c r="B34" s="145"/>
      <c r="C34" s="145"/>
      <c r="D34" s="105">
        <f>D21-SUM(D22:D33)</f>
        <v>200</v>
      </c>
    </row>
    <row r="36" spans="1:9" x14ac:dyDescent="0.25">
      <c r="B36" s="17"/>
    </row>
    <row r="37" spans="1:9" x14ac:dyDescent="0.25">
      <c r="A37" s="19" t="s">
        <v>111</v>
      </c>
    </row>
    <row r="38" spans="1:9" x14ac:dyDescent="0.25">
      <c r="A38" s="69" t="s">
        <v>112</v>
      </c>
      <c r="B38" s="20"/>
      <c r="C38" s="20"/>
      <c r="D38" s="20"/>
      <c r="E38" s="20"/>
      <c r="F38" s="20"/>
      <c r="G38" s="20"/>
    </row>
    <row r="39" spans="1:9" x14ac:dyDescent="0.25">
      <c r="A39" s="69" t="s">
        <v>127</v>
      </c>
      <c r="H39"/>
      <c r="I39"/>
    </row>
    <row r="40" spans="1:9" x14ac:dyDescent="0.25">
      <c r="A40" s="69"/>
      <c r="H40"/>
      <c r="I40"/>
    </row>
    <row r="41" spans="1:9" ht="39.6" x14ac:dyDescent="0.25">
      <c r="A41" s="70" t="s">
        <v>106</v>
      </c>
      <c r="B41" s="71" t="s">
        <v>107</v>
      </c>
      <c r="C41" s="70" t="s">
        <v>108</v>
      </c>
      <c r="D41" s="70" t="s">
        <v>109</v>
      </c>
      <c r="E41" s="71" t="s">
        <v>110</v>
      </c>
      <c r="F41" s="71" t="s">
        <v>114</v>
      </c>
      <c r="I41" s="72"/>
    </row>
    <row r="42" spans="1:9" x14ac:dyDescent="0.25">
      <c r="A42" s="113">
        <v>1</v>
      </c>
      <c r="B42" s="77">
        <f>A42*40</f>
        <v>40</v>
      </c>
      <c r="C42" s="114">
        <v>44197</v>
      </c>
      <c r="D42" s="114">
        <v>44316</v>
      </c>
      <c r="E42" s="77">
        <f>FLOOR((D42-C42+1)/7,1)</f>
        <v>17</v>
      </c>
      <c r="F42" s="77">
        <f>CEILING(B42/52*E42*5,1)</f>
        <v>66</v>
      </c>
      <c r="I42"/>
    </row>
    <row r="43" spans="1:9" x14ac:dyDescent="0.25">
      <c r="A43" s="113">
        <v>0.5</v>
      </c>
      <c r="B43" s="77">
        <f>A43*40</f>
        <v>20</v>
      </c>
      <c r="C43" s="114">
        <v>44317</v>
      </c>
      <c r="D43" s="114">
        <v>44561</v>
      </c>
      <c r="E43" s="77">
        <f>FLOOR((D43-C43+1)/7,1)</f>
        <v>35</v>
      </c>
      <c r="F43" s="77">
        <f>CEILING(B43/52*E43*5,1)</f>
        <v>68</v>
      </c>
      <c r="I43"/>
    </row>
    <row r="45" spans="1:9" x14ac:dyDescent="0.25">
      <c r="A45" s="17" t="s">
        <v>115</v>
      </c>
    </row>
    <row r="48" spans="1:9" x14ac:dyDescent="0.25">
      <c r="A48" s="80" t="s">
        <v>121</v>
      </c>
    </row>
    <row r="49" spans="1:7" x14ac:dyDescent="0.25">
      <c r="A49" s="78" t="s">
        <v>118</v>
      </c>
    </row>
    <row r="50" spans="1:7" x14ac:dyDescent="0.25">
      <c r="A50" s="78" t="s">
        <v>116</v>
      </c>
    </row>
    <row r="51" spans="1:7" x14ac:dyDescent="0.25">
      <c r="A51" s="78" t="s">
        <v>119</v>
      </c>
    </row>
    <row r="52" spans="1:7" x14ac:dyDescent="0.25">
      <c r="A52" s="78" t="s">
        <v>117</v>
      </c>
    </row>
    <row r="53" spans="1:7" x14ac:dyDescent="0.25">
      <c r="A53" s="79" t="s">
        <v>120</v>
      </c>
    </row>
    <row r="57" spans="1:7" ht="17.399999999999999" x14ac:dyDescent="0.25">
      <c r="A57" s="138" t="s">
        <v>122</v>
      </c>
      <c r="B57" s="138"/>
      <c r="C57" s="138"/>
      <c r="D57" s="138"/>
      <c r="E57" s="138"/>
      <c r="F57" s="138"/>
      <c r="G57" s="138"/>
    </row>
    <row r="58" spans="1:7" ht="17.399999999999999" x14ac:dyDescent="0.25">
      <c r="A58" s="26"/>
      <c r="B58" s="26"/>
      <c r="C58" s="26"/>
      <c r="D58" s="26"/>
      <c r="E58" s="26"/>
      <c r="F58" s="26"/>
      <c r="G58" s="26"/>
    </row>
    <row r="59" spans="1:7" x14ac:dyDescent="0.25">
      <c r="A59" s="90" t="s">
        <v>56</v>
      </c>
      <c r="B59" s="82">
        <v>168</v>
      </c>
    </row>
    <row r="60" spans="1:7" x14ac:dyDescent="0.25">
      <c r="A60" s="90" t="s">
        <v>55</v>
      </c>
      <c r="B60" s="82">
        <v>160</v>
      </c>
    </row>
    <row r="61" spans="1:7" x14ac:dyDescent="0.25">
      <c r="A61" s="90" t="s">
        <v>57</v>
      </c>
      <c r="B61" s="82">
        <v>184</v>
      </c>
    </row>
    <row r="62" spans="1:7" x14ac:dyDescent="0.25">
      <c r="A62" s="91" t="s">
        <v>58</v>
      </c>
      <c r="B62" s="82">
        <v>176</v>
      </c>
    </row>
    <row r="63" spans="1:7" x14ac:dyDescent="0.25">
      <c r="A63" s="91" t="s">
        <v>59</v>
      </c>
      <c r="B63" s="82">
        <v>168</v>
      </c>
    </row>
    <row r="64" spans="1:7" x14ac:dyDescent="0.25">
      <c r="A64" s="91" t="s">
        <v>60</v>
      </c>
      <c r="B64" s="82">
        <v>176</v>
      </c>
    </row>
    <row r="65" spans="1:2" x14ac:dyDescent="0.25">
      <c r="A65" s="91" t="s">
        <v>61</v>
      </c>
      <c r="B65" s="82">
        <v>176</v>
      </c>
    </row>
    <row r="66" spans="1:2" x14ac:dyDescent="0.25">
      <c r="A66" s="91" t="s">
        <v>62</v>
      </c>
      <c r="B66" s="82">
        <v>176</v>
      </c>
    </row>
    <row r="67" spans="1:2" x14ac:dyDescent="0.25">
      <c r="A67" s="91" t="s">
        <v>63</v>
      </c>
      <c r="B67" s="82">
        <v>176</v>
      </c>
    </row>
    <row r="68" spans="1:2" x14ac:dyDescent="0.25">
      <c r="A68" s="91" t="s">
        <v>64</v>
      </c>
      <c r="B68" s="82">
        <v>168</v>
      </c>
    </row>
    <row r="69" spans="1:2" x14ac:dyDescent="0.25">
      <c r="A69" s="91" t="s">
        <v>65</v>
      </c>
      <c r="B69" s="82">
        <v>176</v>
      </c>
    </row>
    <row r="70" spans="1:2" x14ac:dyDescent="0.25">
      <c r="A70" s="91" t="s">
        <v>66</v>
      </c>
      <c r="B70" s="82">
        <v>184</v>
      </c>
    </row>
  </sheetData>
  <mergeCells count="36">
    <mergeCell ref="B8:F8"/>
    <mergeCell ref="A21:C21"/>
    <mergeCell ref="A20:C20"/>
    <mergeCell ref="A22:C22"/>
    <mergeCell ref="A19:C19"/>
    <mergeCell ref="B9:F9"/>
    <mergeCell ref="A57:G57"/>
    <mergeCell ref="A18:C18"/>
    <mergeCell ref="A23:C23"/>
    <mergeCell ref="A24:C24"/>
    <mergeCell ref="A34:C34"/>
    <mergeCell ref="A30:C30"/>
    <mergeCell ref="A31:C31"/>
    <mergeCell ref="A32:C32"/>
    <mergeCell ref="A33:C33"/>
    <mergeCell ref="A25:C25"/>
    <mergeCell ref="A27:C27"/>
    <mergeCell ref="A26:C26"/>
    <mergeCell ref="A28:C28"/>
    <mergeCell ref="A29:C29"/>
    <mergeCell ref="A1:G1"/>
    <mergeCell ref="A12:G12"/>
    <mergeCell ref="A17:G17"/>
    <mergeCell ref="B4:F4"/>
    <mergeCell ref="B5:F5"/>
    <mergeCell ref="C6:F6"/>
    <mergeCell ref="A2:G2"/>
    <mergeCell ref="A3:G3"/>
    <mergeCell ref="A14:G14"/>
    <mergeCell ref="A15:G15"/>
    <mergeCell ref="A16:G16"/>
    <mergeCell ref="B7:D7"/>
    <mergeCell ref="B10:F10"/>
    <mergeCell ref="B11:F11"/>
    <mergeCell ref="A13:G13"/>
    <mergeCell ref="E7:F7"/>
  </mergeCells>
  <pageMargins left="0.39370078740157483" right="0.39370078740157483" top="0.78740157480314965" bottom="0.78740157480314965" header="0.31496062992125984" footer="0.31496062992125984"/>
  <pageSetup paperSize="9" scale="9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list'!A67</f>
        <v>ZÁŘÍ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list'!B67*D5/100</f>
        <v>176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4">
        <v>0.3125</v>
      </c>
      <c r="C9" s="55">
        <v>0.5</v>
      </c>
      <c r="D9" s="55">
        <v>0.52083333333333337</v>
      </c>
      <c r="E9" s="55">
        <v>0.66666666666666663</v>
      </c>
      <c r="F9" s="35">
        <f t="shared" ref="F9:F13" si="0">(C9-B9)+(E9-D9)</f>
        <v>0.33333333333333326</v>
      </c>
      <c r="G9" s="50">
        <f t="shared" ref="G9:G38" si="1">F9*24</f>
        <v>7.9999999999999982</v>
      </c>
      <c r="H9" s="107" t="s">
        <v>52</v>
      </c>
      <c r="I9" s="59"/>
      <c r="J9" s="60"/>
      <c r="K9" s="60"/>
      <c r="L9" s="60"/>
      <c r="M9" s="61"/>
      <c r="N9" s="65"/>
    </row>
    <row r="10" spans="1:15" ht="12" customHeight="1" x14ac:dyDescent="0.25">
      <c r="A10" s="44" t="s">
        <v>10</v>
      </c>
      <c r="B10" s="54">
        <v>0.3125</v>
      </c>
      <c r="C10" s="55">
        <v>0.5</v>
      </c>
      <c r="D10" s="55">
        <v>0.52083333333333337</v>
      </c>
      <c r="E10" s="55">
        <v>0.66666666666666663</v>
      </c>
      <c r="F10" s="35">
        <f t="shared" si="0"/>
        <v>0.33333333333333326</v>
      </c>
      <c r="G10" s="50">
        <f t="shared" si="1"/>
        <v>7.9999999999999982</v>
      </c>
      <c r="H10" s="107" t="s">
        <v>52</v>
      </c>
      <c r="I10" s="59"/>
      <c r="J10" s="60"/>
      <c r="K10" s="60"/>
      <c r="L10" s="60"/>
      <c r="M10" s="61"/>
      <c r="N10" s="66"/>
    </row>
    <row r="11" spans="1:15" ht="12" customHeight="1" x14ac:dyDescent="0.25">
      <c r="A11" s="44" t="s">
        <v>11</v>
      </c>
      <c r="B11" s="54">
        <v>0.3125</v>
      </c>
      <c r="C11" s="55">
        <v>0.5</v>
      </c>
      <c r="D11" s="55">
        <v>0.52083333333333337</v>
      </c>
      <c r="E11" s="55">
        <v>0.66666666666666663</v>
      </c>
      <c r="F11" s="35">
        <f t="shared" si="0"/>
        <v>0.33333333333333326</v>
      </c>
      <c r="G11" s="50">
        <f t="shared" si="1"/>
        <v>7.9999999999999982</v>
      </c>
      <c r="H11" s="107" t="s">
        <v>52</v>
      </c>
      <c r="I11" s="59"/>
      <c r="J11" s="60"/>
      <c r="K11" s="60"/>
      <c r="L11" s="60"/>
      <c r="M11" s="61"/>
      <c r="N11" s="67"/>
    </row>
    <row r="12" spans="1:15" ht="12" customHeight="1" x14ac:dyDescent="0.25">
      <c r="A12" s="44" t="s">
        <v>12</v>
      </c>
      <c r="B12" s="52"/>
      <c r="C12" s="53"/>
      <c r="D12" s="53"/>
      <c r="E12" s="53"/>
      <c r="F12" s="34">
        <f t="shared" si="0"/>
        <v>0</v>
      </c>
      <c r="G12" s="49">
        <f t="shared" si="1"/>
        <v>0</v>
      </c>
      <c r="H12" s="107"/>
      <c r="I12" s="56"/>
      <c r="J12" s="57"/>
      <c r="K12" s="57"/>
      <c r="L12" s="57"/>
      <c r="M12" s="58"/>
      <c r="N12" s="67"/>
    </row>
    <row r="13" spans="1:15" ht="12" customHeight="1" x14ac:dyDescent="0.25">
      <c r="A13" s="44" t="s">
        <v>13</v>
      </c>
      <c r="B13" s="52"/>
      <c r="C13" s="53"/>
      <c r="D13" s="53"/>
      <c r="E13" s="53"/>
      <c r="F13" s="34">
        <f t="shared" si="0"/>
        <v>0</v>
      </c>
      <c r="G13" s="49">
        <f t="shared" si="1"/>
        <v>0</v>
      </c>
      <c r="H13" s="107"/>
      <c r="I13" s="56"/>
      <c r="J13" s="57"/>
      <c r="K13" s="57"/>
      <c r="L13" s="57"/>
      <c r="M13" s="58"/>
      <c r="N13" s="67"/>
    </row>
    <row r="14" spans="1:15" ht="12" customHeight="1" x14ac:dyDescent="0.25">
      <c r="A14" s="44" t="s">
        <v>14</v>
      </c>
      <c r="B14" s="54">
        <v>0.3125</v>
      </c>
      <c r="C14" s="55">
        <v>0.5</v>
      </c>
      <c r="D14" s="55">
        <v>0.52083333333333337</v>
      </c>
      <c r="E14" s="55">
        <v>0.66666666666666663</v>
      </c>
      <c r="F14" s="35">
        <f>(C14-B14)+(E14-D14)</f>
        <v>0.33333333333333326</v>
      </c>
      <c r="G14" s="50">
        <f t="shared" si="1"/>
        <v>7.9999999999999982</v>
      </c>
      <c r="H14" s="107" t="s">
        <v>52</v>
      </c>
      <c r="I14" s="59"/>
      <c r="J14" s="60"/>
      <c r="K14" s="60"/>
      <c r="L14" s="60"/>
      <c r="M14" s="61"/>
      <c r="N14" s="67"/>
    </row>
    <row r="15" spans="1:15" ht="12" customHeight="1" x14ac:dyDescent="0.25">
      <c r="A15" s="44" t="s">
        <v>15</v>
      </c>
      <c r="B15" s="54">
        <v>0.3125</v>
      </c>
      <c r="C15" s="55">
        <v>0.5</v>
      </c>
      <c r="D15" s="55">
        <v>0.52083333333333337</v>
      </c>
      <c r="E15" s="55">
        <v>0.66666666666666663</v>
      </c>
      <c r="F15" s="35">
        <f>(C15-B15)+(E15-D15)</f>
        <v>0.33333333333333326</v>
      </c>
      <c r="G15" s="50">
        <f t="shared" si="1"/>
        <v>7.9999999999999982</v>
      </c>
      <c r="H15" s="107" t="s">
        <v>52</v>
      </c>
      <c r="I15" s="59"/>
      <c r="J15" s="60"/>
      <c r="K15" s="60"/>
      <c r="L15" s="60"/>
      <c r="M15" s="61"/>
      <c r="N15" s="67"/>
    </row>
    <row r="16" spans="1:15" ht="12" customHeight="1" x14ac:dyDescent="0.25">
      <c r="A16" s="44" t="s">
        <v>16</v>
      </c>
      <c r="B16" s="54">
        <v>0.3125</v>
      </c>
      <c r="C16" s="55">
        <v>0.5</v>
      </c>
      <c r="D16" s="55">
        <v>0.52083333333333337</v>
      </c>
      <c r="E16" s="55">
        <v>0.66666666666666663</v>
      </c>
      <c r="F16" s="35">
        <f>(C16-B16)+(E16-D16)</f>
        <v>0.33333333333333326</v>
      </c>
      <c r="G16" s="50">
        <f t="shared" si="1"/>
        <v>7.9999999999999982</v>
      </c>
      <c r="H16" s="107" t="s">
        <v>52</v>
      </c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4">
        <v>0.3125</v>
      </c>
      <c r="C17" s="55">
        <v>0.5</v>
      </c>
      <c r="D17" s="55">
        <v>0.52083333333333337</v>
      </c>
      <c r="E17" s="55">
        <v>0.66666666666666663</v>
      </c>
      <c r="F17" s="35">
        <f t="shared" ref="F17:F38" si="2">(C17-B17)+(E17-D17)</f>
        <v>0.33333333333333326</v>
      </c>
      <c r="G17" s="50">
        <f t="shared" si="1"/>
        <v>7.9999999999999982</v>
      </c>
      <c r="H17" s="107" t="s">
        <v>52</v>
      </c>
      <c r="I17" s="59"/>
      <c r="J17" s="60"/>
      <c r="K17" s="60"/>
      <c r="L17" s="60"/>
      <c r="M17" s="61"/>
      <c r="N17" s="67"/>
    </row>
    <row r="18" spans="1:14" ht="12" customHeight="1" x14ac:dyDescent="0.25">
      <c r="A18" s="44" t="s">
        <v>18</v>
      </c>
      <c r="B18" s="54">
        <v>0.3125</v>
      </c>
      <c r="C18" s="55">
        <v>0.5</v>
      </c>
      <c r="D18" s="55">
        <v>0.52083333333333337</v>
      </c>
      <c r="E18" s="55">
        <v>0.66666666666666663</v>
      </c>
      <c r="F18" s="35">
        <f t="shared" si="2"/>
        <v>0.33333333333333326</v>
      </c>
      <c r="G18" s="50">
        <f t="shared" si="1"/>
        <v>7.9999999999999982</v>
      </c>
      <c r="H18" s="107" t="s">
        <v>52</v>
      </c>
      <c r="I18" s="59"/>
      <c r="J18" s="60"/>
      <c r="K18" s="60"/>
      <c r="L18" s="60"/>
      <c r="M18" s="61"/>
      <c r="N18" s="67"/>
    </row>
    <row r="19" spans="1:14" ht="12" customHeight="1" x14ac:dyDescent="0.25">
      <c r="A19" s="44" t="s">
        <v>19</v>
      </c>
      <c r="B19" s="52"/>
      <c r="C19" s="53"/>
      <c r="D19" s="53"/>
      <c r="E19" s="53"/>
      <c r="F19" s="34">
        <f t="shared" si="2"/>
        <v>0</v>
      </c>
      <c r="G19" s="49">
        <f t="shared" si="1"/>
        <v>0</v>
      </c>
      <c r="H19" s="107"/>
      <c r="I19" s="56"/>
      <c r="J19" s="57"/>
      <c r="K19" s="57"/>
      <c r="L19" s="57"/>
      <c r="M19" s="58"/>
      <c r="N19" s="67"/>
    </row>
    <row r="20" spans="1:14" ht="12" customHeight="1" x14ac:dyDescent="0.25">
      <c r="A20" s="44" t="s">
        <v>20</v>
      </c>
      <c r="B20" s="52"/>
      <c r="C20" s="53"/>
      <c r="D20" s="53"/>
      <c r="E20" s="53"/>
      <c r="F20" s="34">
        <f t="shared" si="2"/>
        <v>0</v>
      </c>
      <c r="G20" s="49">
        <f t="shared" si="1"/>
        <v>0</v>
      </c>
      <c r="H20" s="107"/>
      <c r="I20" s="56"/>
      <c r="J20" s="57"/>
      <c r="K20" s="57"/>
      <c r="L20" s="57"/>
      <c r="M20" s="58"/>
      <c r="N20" s="67"/>
    </row>
    <row r="21" spans="1:14" ht="12" customHeight="1" x14ac:dyDescent="0.25">
      <c r="A21" s="44" t="s">
        <v>21</v>
      </c>
      <c r="B21" s="54">
        <v>0.3125</v>
      </c>
      <c r="C21" s="55">
        <v>0.5</v>
      </c>
      <c r="D21" s="55">
        <v>0.52083333333333337</v>
      </c>
      <c r="E21" s="55">
        <v>0.66666666666666663</v>
      </c>
      <c r="F21" s="35">
        <f t="shared" si="2"/>
        <v>0.33333333333333326</v>
      </c>
      <c r="G21" s="50">
        <f t="shared" si="1"/>
        <v>7.9999999999999982</v>
      </c>
      <c r="H21" s="107" t="s">
        <v>52</v>
      </c>
      <c r="I21" s="59"/>
      <c r="J21" s="60"/>
      <c r="K21" s="60"/>
      <c r="L21" s="60"/>
      <c r="M21" s="61"/>
      <c r="N21" s="67"/>
    </row>
    <row r="22" spans="1:14" ht="12" customHeight="1" x14ac:dyDescent="0.25">
      <c r="A22" s="44" t="s">
        <v>22</v>
      </c>
      <c r="B22" s="54">
        <v>0.3125</v>
      </c>
      <c r="C22" s="55">
        <v>0.5</v>
      </c>
      <c r="D22" s="55">
        <v>0.52083333333333337</v>
      </c>
      <c r="E22" s="55">
        <v>0.66666666666666663</v>
      </c>
      <c r="F22" s="35">
        <f t="shared" si="2"/>
        <v>0.33333333333333326</v>
      </c>
      <c r="G22" s="50">
        <f t="shared" si="1"/>
        <v>7.9999999999999982</v>
      </c>
      <c r="H22" s="107" t="s">
        <v>52</v>
      </c>
      <c r="I22" s="59"/>
      <c r="J22" s="60"/>
      <c r="K22" s="60"/>
      <c r="L22" s="60"/>
      <c r="M22" s="61"/>
      <c r="N22" s="67"/>
    </row>
    <row r="23" spans="1:14" ht="12" customHeight="1" x14ac:dyDescent="0.25">
      <c r="A23" s="44" t="s">
        <v>23</v>
      </c>
      <c r="B23" s="54">
        <v>0.3125</v>
      </c>
      <c r="C23" s="55">
        <v>0.5</v>
      </c>
      <c r="D23" s="55">
        <v>0.52083333333333337</v>
      </c>
      <c r="E23" s="55">
        <v>0.66666666666666663</v>
      </c>
      <c r="F23" s="35">
        <f t="shared" si="2"/>
        <v>0.33333333333333326</v>
      </c>
      <c r="G23" s="50">
        <f t="shared" si="1"/>
        <v>7.9999999999999982</v>
      </c>
      <c r="H23" s="107" t="s">
        <v>52</v>
      </c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4">
        <v>0.3125</v>
      </c>
      <c r="C24" s="55">
        <v>0.5</v>
      </c>
      <c r="D24" s="55">
        <v>0.52083333333333337</v>
      </c>
      <c r="E24" s="55">
        <v>0.66666666666666663</v>
      </c>
      <c r="F24" s="35">
        <f t="shared" si="2"/>
        <v>0.33333333333333326</v>
      </c>
      <c r="G24" s="50">
        <f t="shared" si="1"/>
        <v>7.9999999999999982</v>
      </c>
      <c r="H24" s="107" t="s">
        <v>52</v>
      </c>
      <c r="I24" s="59"/>
      <c r="J24" s="60"/>
      <c r="K24" s="60"/>
      <c r="L24" s="60"/>
      <c r="M24" s="61"/>
      <c r="N24" s="67"/>
    </row>
    <row r="25" spans="1:14" ht="12" customHeight="1" x14ac:dyDescent="0.25">
      <c r="A25" s="44" t="s">
        <v>25</v>
      </c>
      <c r="B25" s="54">
        <v>0.3125</v>
      </c>
      <c r="C25" s="55">
        <v>0.5</v>
      </c>
      <c r="D25" s="55">
        <v>0.52083333333333337</v>
      </c>
      <c r="E25" s="55">
        <v>0.66666666666666663</v>
      </c>
      <c r="F25" s="35">
        <f t="shared" si="2"/>
        <v>0.33333333333333326</v>
      </c>
      <c r="G25" s="50">
        <f t="shared" si="1"/>
        <v>7.9999999999999982</v>
      </c>
      <c r="H25" s="107" t="s">
        <v>52</v>
      </c>
      <c r="I25" s="59"/>
      <c r="J25" s="60"/>
      <c r="K25" s="60"/>
      <c r="L25" s="60"/>
      <c r="M25" s="61"/>
      <c r="N25" s="67"/>
    </row>
    <row r="26" spans="1:14" ht="12" customHeight="1" x14ac:dyDescent="0.25">
      <c r="A26" s="44" t="s">
        <v>26</v>
      </c>
      <c r="B26" s="52"/>
      <c r="C26" s="53"/>
      <c r="D26" s="53"/>
      <c r="E26" s="53"/>
      <c r="F26" s="34">
        <f t="shared" si="2"/>
        <v>0</v>
      </c>
      <c r="G26" s="49">
        <f t="shared" si="1"/>
        <v>0</v>
      </c>
      <c r="H26" s="107"/>
      <c r="I26" s="56"/>
      <c r="J26" s="57"/>
      <c r="K26" s="57"/>
      <c r="L26" s="57"/>
      <c r="M26" s="58"/>
      <c r="N26" s="67"/>
    </row>
    <row r="27" spans="1:14" ht="12" customHeight="1" x14ac:dyDescent="0.25">
      <c r="A27" s="44" t="s">
        <v>27</v>
      </c>
      <c r="B27" s="52"/>
      <c r="C27" s="53"/>
      <c r="D27" s="53"/>
      <c r="E27" s="53"/>
      <c r="F27" s="34">
        <f t="shared" si="2"/>
        <v>0</v>
      </c>
      <c r="G27" s="49">
        <f t="shared" si="1"/>
        <v>0</v>
      </c>
      <c r="H27" s="107"/>
      <c r="I27" s="56"/>
      <c r="J27" s="57"/>
      <c r="K27" s="57"/>
      <c r="L27" s="57"/>
      <c r="M27" s="58"/>
      <c r="N27" s="66"/>
    </row>
    <row r="28" spans="1:14" ht="12" customHeight="1" x14ac:dyDescent="0.25">
      <c r="A28" s="44" t="s">
        <v>28</v>
      </c>
      <c r="B28" s="54">
        <v>0.3125</v>
      </c>
      <c r="C28" s="55">
        <v>0.5</v>
      </c>
      <c r="D28" s="55">
        <v>0.52083333333333337</v>
      </c>
      <c r="E28" s="55">
        <v>0.66666666666666663</v>
      </c>
      <c r="F28" s="35">
        <f t="shared" si="2"/>
        <v>0.33333333333333326</v>
      </c>
      <c r="G28" s="50">
        <f t="shared" si="1"/>
        <v>7.9999999999999982</v>
      </c>
      <c r="H28" s="107" t="s">
        <v>52</v>
      </c>
      <c r="I28" s="59"/>
      <c r="J28" s="60"/>
      <c r="K28" s="60"/>
      <c r="L28" s="60"/>
      <c r="M28" s="61"/>
      <c r="N28" s="67"/>
    </row>
    <row r="29" spans="1:14" ht="12" customHeight="1" x14ac:dyDescent="0.25">
      <c r="A29" s="44" t="s">
        <v>29</v>
      </c>
      <c r="B29" s="54">
        <v>0.3125</v>
      </c>
      <c r="C29" s="55">
        <v>0.5</v>
      </c>
      <c r="D29" s="55">
        <v>0.52083333333333337</v>
      </c>
      <c r="E29" s="55">
        <v>0.66666666666666663</v>
      </c>
      <c r="F29" s="35">
        <f t="shared" si="2"/>
        <v>0.33333333333333326</v>
      </c>
      <c r="G29" s="50">
        <f t="shared" si="1"/>
        <v>7.9999999999999982</v>
      </c>
      <c r="H29" s="107" t="s">
        <v>52</v>
      </c>
      <c r="I29" s="59"/>
      <c r="J29" s="60"/>
      <c r="K29" s="60"/>
      <c r="L29" s="60"/>
      <c r="M29" s="61"/>
      <c r="N29" s="67"/>
    </row>
    <row r="30" spans="1:14" ht="12" customHeight="1" x14ac:dyDescent="0.25">
      <c r="A30" s="44" t="s">
        <v>30</v>
      </c>
      <c r="B30" s="54">
        <v>0.3125</v>
      </c>
      <c r="C30" s="55">
        <v>0.5</v>
      </c>
      <c r="D30" s="55">
        <v>0.52083333333333337</v>
      </c>
      <c r="E30" s="55">
        <v>0.66666666666666663</v>
      </c>
      <c r="F30" s="35">
        <f t="shared" si="2"/>
        <v>0.33333333333333326</v>
      </c>
      <c r="G30" s="50">
        <f t="shared" si="1"/>
        <v>7.9999999999999982</v>
      </c>
      <c r="H30" s="107" t="s">
        <v>52</v>
      </c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4">
        <v>0.3125</v>
      </c>
      <c r="C31" s="55">
        <v>0.5</v>
      </c>
      <c r="D31" s="55">
        <v>0.52083333333333337</v>
      </c>
      <c r="E31" s="55">
        <v>0.66666666666666663</v>
      </c>
      <c r="F31" s="35">
        <f t="shared" si="2"/>
        <v>0.33333333333333326</v>
      </c>
      <c r="G31" s="50">
        <f t="shared" si="1"/>
        <v>7.9999999999999982</v>
      </c>
      <c r="H31" s="107" t="s">
        <v>52</v>
      </c>
      <c r="I31" s="59"/>
      <c r="J31" s="60"/>
      <c r="K31" s="60"/>
      <c r="L31" s="60"/>
      <c r="M31" s="61"/>
      <c r="N31" s="67"/>
    </row>
    <row r="32" spans="1:14" ht="12" customHeight="1" x14ac:dyDescent="0.25">
      <c r="A32" s="44" t="s">
        <v>32</v>
      </c>
      <c r="B32" s="54">
        <v>0.3125</v>
      </c>
      <c r="C32" s="55">
        <v>0.5</v>
      </c>
      <c r="D32" s="55">
        <v>0.52083333333333337</v>
      </c>
      <c r="E32" s="55">
        <v>0.66666666666666663</v>
      </c>
      <c r="F32" s="35">
        <f t="shared" si="2"/>
        <v>0.33333333333333326</v>
      </c>
      <c r="G32" s="50">
        <f t="shared" si="1"/>
        <v>7.9999999999999982</v>
      </c>
      <c r="H32" s="107" t="s">
        <v>52</v>
      </c>
      <c r="I32" s="59"/>
      <c r="J32" s="60"/>
      <c r="K32" s="60"/>
      <c r="L32" s="60"/>
      <c r="M32" s="61"/>
      <c r="N32" s="67"/>
    </row>
    <row r="33" spans="1:14" ht="12" customHeight="1" x14ac:dyDescent="0.25">
      <c r="A33" s="44" t="s">
        <v>33</v>
      </c>
      <c r="B33" s="52"/>
      <c r="C33" s="53"/>
      <c r="D33" s="53"/>
      <c r="E33" s="53"/>
      <c r="F33" s="34">
        <f t="shared" si="2"/>
        <v>0</v>
      </c>
      <c r="G33" s="49">
        <f t="shared" si="1"/>
        <v>0</v>
      </c>
      <c r="H33" s="107"/>
      <c r="I33" s="56"/>
      <c r="J33" s="57"/>
      <c r="K33" s="57"/>
      <c r="L33" s="57"/>
      <c r="M33" s="58"/>
      <c r="N33" s="67"/>
    </row>
    <row r="34" spans="1:14" ht="12" customHeight="1" x14ac:dyDescent="0.25">
      <c r="A34" s="44" t="s">
        <v>34</v>
      </c>
      <c r="B34" s="52"/>
      <c r="C34" s="53"/>
      <c r="D34" s="53"/>
      <c r="E34" s="53"/>
      <c r="F34" s="34">
        <f t="shared" si="2"/>
        <v>0</v>
      </c>
      <c r="G34" s="49">
        <f t="shared" si="1"/>
        <v>0</v>
      </c>
      <c r="H34" s="107"/>
      <c r="I34" s="56"/>
      <c r="J34" s="57"/>
      <c r="K34" s="57"/>
      <c r="L34" s="57"/>
      <c r="M34" s="58"/>
      <c r="N34" s="67"/>
    </row>
    <row r="35" spans="1:14" ht="12" customHeight="1" x14ac:dyDescent="0.25">
      <c r="A35" s="44" t="s">
        <v>35</v>
      </c>
      <c r="B35" s="54">
        <v>0.3125</v>
      </c>
      <c r="C35" s="55">
        <v>0.5</v>
      </c>
      <c r="D35" s="55">
        <v>0.52083333333333337</v>
      </c>
      <c r="E35" s="55">
        <v>0.66666666666666663</v>
      </c>
      <c r="F35" s="35">
        <f t="shared" si="2"/>
        <v>0.33333333333333326</v>
      </c>
      <c r="G35" s="50">
        <f t="shared" si="1"/>
        <v>7.9999999999999982</v>
      </c>
      <c r="H35" s="107" t="s">
        <v>52</v>
      </c>
      <c r="I35" s="59"/>
      <c r="J35" s="60"/>
      <c r="K35" s="60"/>
      <c r="L35" s="60"/>
      <c r="M35" s="61"/>
      <c r="N35" s="67"/>
    </row>
    <row r="36" spans="1:14" ht="12" customHeight="1" x14ac:dyDescent="0.25">
      <c r="A36" s="44" t="s">
        <v>36</v>
      </c>
      <c r="B36" s="52"/>
      <c r="C36" s="53"/>
      <c r="D36" s="53"/>
      <c r="E36" s="53"/>
      <c r="F36" s="34"/>
      <c r="G36" s="58" t="s">
        <v>70</v>
      </c>
      <c r="H36" s="107"/>
      <c r="I36" s="56"/>
      <c r="J36" s="57"/>
      <c r="K36" s="57"/>
      <c r="L36" s="57"/>
      <c r="M36" s="58"/>
      <c r="N36" s="67"/>
    </row>
    <row r="37" spans="1:14" ht="12" customHeight="1" x14ac:dyDescent="0.25">
      <c r="A37" s="44" t="s">
        <v>37</v>
      </c>
      <c r="B37" s="54">
        <v>0.3125</v>
      </c>
      <c r="C37" s="55">
        <v>0.5</v>
      </c>
      <c r="D37" s="55">
        <v>0.52083333333333337</v>
      </c>
      <c r="E37" s="55">
        <v>0.66666666666666663</v>
      </c>
      <c r="F37" s="35">
        <f t="shared" si="2"/>
        <v>0.33333333333333326</v>
      </c>
      <c r="G37" s="50">
        <f t="shared" si="1"/>
        <v>7.9999999999999982</v>
      </c>
      <c r="H37" s="107" t="s">
        <v>52</v>
      </c>
      <c r="I37" s="59"/>
      <c r="J37" s="60"/>
      <c r="K37" s="60"/>
      <c r="L37" s="60"/>
      <c r="M37" s="61"/>
      <c r="N37" s="67"/>
    </row>
    <row r="38" spans="1:14" ht="12" customHeight="1" x14ac:dyDescent="0.25">
      <c r="A38" s="44" t="s">
        <v>38</v>
      </c>
      <c r="B38" s="54">
        <v>0.3125</v>
      </c>
      <c r="C38" s="55">
        <v>0.5</v>
      </c>
      <c r="D38" s="55">
        <v>0.52083333333333337</v>
      </c>
      <c r="E38" s="55">
        <v>0.66666666666666663</v>
      </c>
      <c r="F38" s="35">
        <f t="shared" si="2"/>
        <v>0.33333333333333326</v>
      </c>
      <c r="G38" s="50">
        <f t="shared" si="1"/>
        <v>7.9999999999999982</v>
      </c>
      <c r="H38" s="107" t="s">
        <v>52</v>
      </c>
      <c r="I38" s="59"/>
      <c r="J38" s="60"/>
      <c r="K38" s="60"/>
      <c r="L38" s="60"/>
      <c r="M38" s="61"/>
      <c r="N38" s="67"/>
    </row>
    <row r="39" spans="1:14" ht="12" customHeight="1" thickBot="1" x14ac:dyDescent="0.3">
      <c r="A39" s="94"/>
      <c r="B39" s="95"/>
      <c r="C39" s="96"/>
      <c r="D39" s="96"/>
      <c r="E39" s="96"/>
      <c r="F39" s="97"/>
      <c r="G39" s="98"/>
      <c r="H39" s="109"/>
      <c r="I39" s="99"/>
      <c r="J39" s="100"/>
      <c r="K39" s="100"/>
      <c r="L39" s="100"/>
      <c r="M39" s="101"/>
      <c r="N39" s="102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0.33333333333333331</v>
      </c>
      <c r="G40" s="51">
        <f>COUNTIF($G$9:$G$39,"svátek")*K4</f>
        <v>8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7.3333333333333286</v>
      </c>
      <c r="G41" s="84">
        <f>SUM(G9:G40)</f>
        <v>175.99999999999997</v>
      </c>
      <c r="H41" s="85">
        <f>COUNTIF(H9:H39,"ano")</f>
        <v>21</v>
      </c>
      <c r="I41" s="116">
        <f>SUM(I9:I39)</f>
        <v>0</v>
      </c>
      <c r="J41" s="117">
        <f t="shared" ref="J41:M41" si="3">SUM(J9:J39)</f>
        <v>0</v>
      </c>
      <c r="K41" s="117">
        <f t="shared" si="3"/>
        <v>0</v>
      </c>
      <c r="L41" s="117">
        <f t="shared" si="3"/>
        <v>0</v>
      </c>
      <c r="M41" s="118">
        <f t="shared" si="3"/>
        <v>0</v>
      </c>
      <c r="N41" s="89">
        <f>SUM(G41,I41:M41)</f>
        <v>175.99999999999997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5.2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8Dtrpyep5A0qpNizHufciYI+wpg3/uG/CmBQSwovKJK+mkb/+BT7MNOdKPdWV2mKyFpl/XsswkJWeuzREvN3oQ==" saltValue="5PYdPIAMZAuwCUH47FgGBA==" spinCount="100000" sheet="1" objects="1" scenarios="1"/>
  <mergeCells count="38">
    <mergeCell ref="A55:N55"/>
    <mergeCell ref="A56:N56"/>
    <mergeCell ref="A2:N2"/>
    <mergeCell ref="A46:N46"/>
    <mergeCell ref="A48:N48"/>
    <mergeCell ref="K7:K8"/>
    <mergeCell ref="L7:L8"/>
    <mergeCell ref="M7:M8"/>
    <mergeCell ref="N7:N8"/>
    <mergeCell ref="A44:N44"/>
    <mergeCell ref="A42:N42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list'!A68</f>
        <v>ŘÍJEN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list'!B68*D5/100</f>
        <v>168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4">
        <v>0.3125</v>
      </c>
      <c r="C9" s="55">
        <v>0.5</v>
      </c>
      <c r="D9" s="55">
        <v>0.52083333333333337</v>
      </c>
      <c r="E9" s="55">
        <v>0.66666666666666663</v>
      </c>
      <c r="F9" s="35">
        <f t="shared" ref="F9:F11" si="0">(C9-B9)+(E9-D9)</f>
        <v>0.33333333333333326</v>
      </c>
      <c r="G9" s="50">
        <f t="shared" ref="G9:G39" si="1">F9*24</f>
        <v>7.9999999999999982</v>
      </c>
      <c r="H9" s="107" t="s">
        <v>52</v>
      </c>
      <c r="I9" s="59"/>
      <c r="J9" s="60"/>
      <c r="K9" s="60"/>
      <c r="L9" s="60"/>
      <c r="M9" s="61"/>
      <c r="N9" s="65"/>
    </row>
    <row r="10" spans="1:15" ht="12" customHeight="1" x14ac:dyDescent="0.25">
      <c r="A10" s="44" t="s">
        <v>10</v>
      </c>
      <c r="B10" s="52"/>
      <c r="C10" s="53"/>
      <c r="D10" s="53"/>
      <c r="E10" s="53"/>
      <c r="F10" s="34">
        <f t="shared" si="0"/>
        <v>0</v>
      </c>
      <c r="G10" s="49">
        <f t="shared" si="1"/>
        <v>0</v>
      </c>
      <c r="H10" s="107"/>
      <c r="I10" s="56"/>
      <c r="J10" s="57"/>
      <c r="K10" s="57"/>
      <c r="L10" s="57"/>
      <c r="M10" s="58"/>
      <c r="N10" s="66"/>
    </row>
    <row r="11" spans="1:15" ht="12" customHeight="1" x14ac:dyDescent="0.25">
      <c r="A11" s="44" t="s">
        <v>11</v>
      </c>
      <c r="B11" s="52"/>
      <c r="C11" s="53"/>
      <c r="D11" s="53"/>
      <c r="E11" s="53"/>
      <c r="F11" s="34">
        <f t="shared" si="0"/>
        <v>0</v>
      </c>
      <c r="G11" s="49">
        <f t="shared" si="1"/>
        <v>0</v>
      </c>
      <c r="H11" s="107"/>
      <c r="I11" s="56"/>
      <c r="J11" s="57"/>
      <c r="K11" s="57"/>
      <c r="L11" s="57"/>
      <c r="M11" s="58"/>
      <c r="N11" s="67"/>
    </row>
    <row r="12" spans="1:15" ht="12" customHeight="1" x14ac:dyDescent="0.25">
      <c r="A12" s="44" t="s">
        <v>12</v>
      </c>
      <c r="B12" s="54">
        <v>0.3125</v>
      </c>
      <c r="C12" s="55">
        <v>0.5</v>
      </c>
      <c r="D12" s="55">
        <v>0.52083333333333337</v>
      </c>
      <c r="E12" s="55">
        <v>0.66666666666666663</v>
      </c>
      <c r="F12" s="35">
        <f>(C12-B12)+(E12-D12)</f>
        <v>0.33333333333333326</v>
      </c>
      <c r="G12" s="50">
        <f t="shared" si="1"/>
        <v>7.9999999999999982</v>
      </c>
      <c r="H12" s="107" t="s">
        <v>52</v>
      </c>
      <c r="I12" s="59"/>
      <c r="J12" s="60"/>
      <c r="K12" s="60"/>
      <c r="L12" s="60"/>
      <c r="M12" s="61"/>
      <c r="N12" s="67"/>
    </row>
    <row r="13" spans="1:15" ht="12" customHeight="1" x14ac:dyDescent="0.25">
      <c r="A13" s="44" t="s">
        <v>13</v>
      </c>
      <c r="B13" s="54">
        <v>0.3125</v>
      </c>
      <c r="C13" s="55">
        <v>0.5</v>
      </c>
      <c r="D13" s="55">
        <v>0.52083333333333337</v>
      </c>
      <c r="E13" s="55">
        <v>0.66666666666666663</v>
      </c>
      <c r="F13" s="35">
        <f>(C13-B13)+(E13-D13)</f>
        <v>0.33333333333333326</v>
      </c>
      <c r="G13" s="50">
        <f t="shared" si="1"/>
        <v>7.9999999999999982</v>
      </c>
      <c r="H13" s="107" t="s">
        <v>52</v>
      </c>
      <c r="I13" s="59"/>
      <c r="J13" s="60"/>
      <c r="K13" s="60"/>
      <c r="L13" s="60"/>
      <c r="M13" s="61"/>
      <c r="N13" s="67"/>
    </row>
    <row r="14" spans="1:15" ht="12" customHeight="1" x14ac:dyDescent="0.25">
      <c r="A14" s="44" t="s">
        <v>14</v>
      </c>
      <c r="B14" s="54">
        <v>0.3125</v>
      </c>
      <c r="C14" s="55">
        <v>0.5</v>
      </c>
      <c r="D14" s="55">
        <v>0.52083333333333337</v>
      </c>
      <c r="E14" s="55">
        <v>0.66666666666666663</v>
      </c>
      <c r="F14" s="35">
        <f>(C14-B14)+(E14-D14)</f>
        <v>0.33333333333333326</v>
      </c>
      <c r="G14" s="50">
        <f t="shared" si="1"/>
        <v>7.9999999999999982</v>
      </c>
      <c r="H14" s="107" t="s">
        <v>52</v>
      </c>
      <c r="I14" s="59"/>
      <c r="J14" s="60"/>
      <c r="K14" s="60"/>
      <c r="L14" s="60"/>
      <c r="M14" s="61"/>
      <c r="N14" s="67"/>
    </row>
    <row r="15" spans="1:15" ht="12" customHeight="1" x14ac:dyDescent="0.25">
      <c r="A15" s="44" t="s">
        <v>15</v>
      </c>
      <c r="B15" s="54">
        <v>0.3125</v>
      </c>
      <c r="C15" s="55">
        <v>0.5</v>
      </c>
      <c r="D15" s="55">
        <v>0.52083333333333337</v>
      </c>
      <c r="E15" s="55">
        <v>0.66666666666666663</v>
      </c>
      <c r="F15" s="35">
        <f>(C15-B15)+(E15-D15)</f>
        <v>0.33333333333333326</v>
      </c>
      <c r="G15" s="50">
        <f t="shared" si="1"/>
        <v>7.9999999999999982</v>
      </c>
      <c r="H15" s="107" t="s">
        <v>52</v>
      </c>
      <c r="I15" s="59"/>
      <c r="J15" s="60"/>
      <c r="K15" s="60"/>
      <c r="L15" s="60"/>
      <c r="M15" s="61"/>
      <c r="N15" s="67"/>
    </row>
    <row r="16" spans="1:15" ht="12" customHeight="1" x14ac:dyDescent="0.25">
      <c r="A16" s="44" t="s">
        <v>16</v>
      </c>
      <c r="B16" s="54">
        <v>0.3125</v>
      </c>
      <c r="C16" s="55">
        <v>0.5</v>
      </c>
      <c r="D16" s="55">
        <v>0.52083333333333337</v>
      </c>
      <c r="E16" s="55">
        <v>0.66666666666666663</v>
      </c>
      <c r="F16" s="35">
        <f>(C16-B16)+(E16-D16)</f>
        <v>0.33333333333333326</v>
      </c>
      <c r="G16" s="50">
        <f t="shared" si="1"/>
        <v>7.9999999999999982</v>
      </c>
      <c r="H16" s="107" t="s">
        <v>52</v>
      </c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2"/>
      <c r="C17" s="53"/>
      <c r="D17" s="53"/>
      <c r="E17" s="53"/>
      <c r="F17" s="34">
        <f t="shared" ref="F17:F18" si="2">(C17-B17)+(E17-D17)</f>
        <v>0</v>
      </c>
      <c r="G17" s="49">
        <f t="shared" si="1"/>
        <v>0</v>
      </c>
      <c r="H17" s="107"/>
      <c r="I17" s="56"/>
      <c r="J17" s="57"/>
      <c r="K17" s="57"/>
      <c r="L17" s="57"/>
      <c r="M17" s="58"/>
      <c r="N17" s="67"/>
    </row>
    <row r="18" spans="1:14" ht="12" customHeight="1" x14ac:dyDescent="0.25">
      <c r="A18" s="44" t="s">
        <v>18</v>
      </c>
      <c r="B18" s="52"/>
      <c r="C18" s="53"/>
      <c r="D18" s="53"/>
      <c r="E18" s="53"/>
      <c r="F18" s="34">
        <f t="shared" si="2"/>
        <v>0</v>
      </c>
      <c r="G18" s="49">
        <f t="shared" si="1"/>
        <v>0</v>
      </c>
      <c r="H18" s="107"/>
      <c r="I18" s="56"/>
      <c r="J18" s="57"/>
      <c r="K18" s="57"/>
      <c r="L18" s="57"/>
      <c r="M18" s="58"/>
      <c r="N18" s="67"/>
    </row>
    <row r="19" spans="1:14" ht="12" customHeight="1" x14ac:dyDescent="0.25">
      <c r="A19" s="44" t="s">
        <v>19</v>
      </c>
      <c r="B19" s="54">
        <v>0.3125</v>
      </c>
      <c r="C19" s="55">
        <v>0.5</v>
      </c>
      <c r="D19" s="55">
        <v>0.52083333333333337</v>
      </c>
      <c r="E19" s="55">
        <v>0.66666666666666663</v>
      </c>
      <c r="F19" s="35">
        <f t="shared" ref="F19:F39" si="3">(C19-B19)+(E19-D19)</f>
        <v>0.33333333333333326</v>
      </c>
      <c r="G19" s="50">
        <f t="shared" si="1"/>
        <v>7.9999999999999982</v>
      </c>
      <c r="H19" s="107" t="s">
        <v>52</v>
      </c>
      <c r="I19" s="59"/>
      <c r="J19" s="60"/>
      <c r="K19" s="60"/>
      <c r="L19" s="60"/>
      <c r="M19" s="61"/>
      <c r="N19" s="67"/>
    </row>
    <row r="20" spans="1:14" ht="12" customHeight="1" x14ac:dyDescent="0.25">
      <c r="A20" s="44" t="s">
        <v>20</v>
      </c>
      <c r="B20" s="54">
        <v>0.3125</v>
      </c>
      <c r="C20" s="55">
        <v>0.5</v>
      </c>
      <c r="D20" s="55">
        <v>0.52083333333333337</v>
      </c>
      <c r="E20" s="55">
        <v>0.66666666666666663</v>
      </c>
      <c r="F20" s="35">
        <f t="shared" si="3"/>
        <v>0.33333333333333326</v>
      </c>
      <c r="G20" s="50">
        <f t="shared" si="1"/>
        <v>7.9999999999999982</v>
      </c>
      <c r="H20" s="107" t="s">
        <v>52</v>
      </c>
      <c r="I20" s="59"/>
      <c r="J20" s="60"/>
      <c r="K20" s="60"/>
      <c r="L20" s="60"/>
      <c r="M20" s="61"/>
      <c r="N20" s="67"/>
    </row>
    <row r="21" spans="1:14" ht="12" customHeight="1" x14ac:dyDescent="0.25">
      <c r="A21" s="44" t="s">
        <v>21</v>
      </c>
      <c r="B21" s="54">
        <v>0.3125</v>
      </c>
      <c r="C21" s="55">
        <v>0.5</v>
      </c>
      <c r="D21" s="55">
        <v>0.52083333333333337</v>
      </c>
      <c r="E21" s="55">
        <v>0.66666666666666663</v>
      </c>
      <c r="F21" s="35">
        <f t="shared" si="3"/>
        <v>0.33333333333333326</v>
      </c>
      <c r="G21" s="50">
        <f t="shared" si="1"/>
        <v>7.9999999999999982</v>
      </c>
      <c r="H21" s="107" t="s">
        <v>52</v>
      </c>
      <c r="I21" s="59"/>
      <c r="J21" s="60"/>
      <c r="K21" s="60"/>
      <c r="L21" s="60"/>
      <c r="M21" s="61"/>
      <c r="N21" s="67"/>
    </row>
    <row r="22" spans="1:14" ht="12" customHeight="1" x14ac:dyDescent="0.25">
      <c r="A22" s="44" t="s">
        <v>22</v>
      </c>
      <c r="B22" s="54">
        <v>0.3125</v>
      </c>
      <c r="C22" s="55">
        <v>0.5</v>
      </c>
      <c r="D22" s="55">
        <v>0.52083333333333337</v>
      </c>
      <c r="E22" s="55">
        <v>0.66666666666666663</v>
      </c>
      <c r="F22" s="35">
        <f t="shared" si="3"/>
        <v>0.33333333333333326</v>
      </c>
      <c r="G22" s="50">
        <f t="shared" si="1"/>
        <v>7.9999999999999982</v>
      </c>
      <c r="H22" s="107" t="s">
        <v>52</v>
      </c>
      <c r="I22" s="59"/>
      <c r="J22" s="60"/>
      <c r="K22" s="60"/>
      <c r="L22" s="60"/>
      <c r="M22" s="61"/>
      <c r="N22" s="67"/>
    </row>
    <row r="23" spans="1:14" ht="12" customHeight="1" x14ac:dyDescent="0.25">
      <c r="A23" s="44" t="s">
        <v>23</v>
      </c>
      <c r="B23" s="54">
        <v>0.3125</v>
      </c>
      <c r="C23" s="55">
        <v>0.5</v>
      </c>
      <c r="D23" s="55">
        <v>0.52083333333333337</v>
      </c>
      <c r="E23" s="55">
        <v>0.66666666666666663</v>
      </c>
      <c r="F23" s="35">
        <f t="shared" si="3"/>
        <v>0.33333333333333326</v>
      </c>
      <c r="G23" s="50">
        <f t="shared" si="1"/>
        <v>7.9999999999999982</v>
      </c>
      <c r="H23" s="107" t="s">
        <v>52</v>
      </c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2"/>
      <c r="C24" s="53"/>
      <c r="D24" s="53"/>
      <c r="E24" s="53"/>
      <c r="F24" s="34">
        <f t="shared" si="3"/>
        <v>0</v>
      </c>
      <c r="G24" s="49">
        <f t="shared" si="1"/>
        <v>0</v>
      </c>
      <c r="H24" s="107"/>
      <c r="I24" s="56"/>
      <c r="J24" s="57"/>
      <c r="K24" s="57"/>
      <c r="L24" s="57"/>
      <c r="M24" s="58"/>
      <c r="N24" s="67"/>
    </row>
    <row r="25" spans="1:14" ht="12" customHeight="1" x14ac:dyDescent="0.25">
      <c r="A25" s="44" t="s">
        <v>25</v>
      </c>
      <c r="B25" s="52"/>
      <c r="C25" s="53"/>
      <c r="D25" s="53"/>
      <c r="E25" s="53"/>
      <c r="F25" s="34">
        <f t="shared" si="3"/>
        <v>0</v>
      </c>
      <c r="G25" s="49">
        <f t="shared" si="1"/>
        <v>0</v>
      </c>
      <c r="H25" s="107"/>
      <c r="I25" s="56"/>
      <c r="J25" s="57"/>
      <c r="K25" s="57"/>
      <c r="L25" s="57"/>
      <c r="M25" s="58"/>
      <c r="N25" s="67"/>
    </row>
    <row r="26" spans="1:14" ht="12" customHeight="1" x14ac:dyDescent="0.25">
      <c r="A26" s="44" t="s">
        <v>26</v>
      </c>
      <c r="B26" s="54">
        <v>0.3125</v>
      </c>
      <c r="C26" s="55">
        <v>0.5</v>
      </c>
      <c r="D26" s="55">
        <v>0.52083333333333337</v>
      </c>
      <c r="E26" s="55">
        <v>0.66666666666666663</v>
      </c>
      <c r="F26" s="35">
        <f t="shared" si="3"/>
        <v>0.33333333333333326</v>
      </c>
      <c r="G26" s="50">
        <f t="shared" si="1"/>
        <v>7.9999999999999982</v>
      </c>
      <c r="H26" s="107" t="s">
        <v>52</v>
      </c>
      <c r="I26" s="59"/>
      <c r="J26" s="60"/>
      <c r="K26" s="60"/>
      <c r="L26" s="60"/>
      <c r="M26" s="61"/>
      <c r="N26" s="67"/>
    </row>
    <row r="27" spans="1:14" ht="12" customHeight="1" x14ac:dyDescent="0.25">
      <c r="A27" s="44" t="s">
        <v>27</v>
      </c>
      <c r="B27" s="54">
        <v>0.3125</v>
      </c>
      <c r="C27" s="55">
        <v>0.5</v>
      </c>
      <c r="D27" s="55">
        <v>0.52083333333333337</v>
      </c>
      <c r="E27" s="55">
        <v>0.66666666666666663</v>
      </c>
      <c r="F27" s="35">
        <f t="shared" si="3"/>
        <v>0.33333333333333326</v>
      </c>
      <c r="G27" s="50">
        <f t="shared" si="1"/>
        <v>7.9999999999999982</v>
      </c>
      <c r="H27" s="107" t="s">
        <v>52</v>
      </c>
      <c r="I27" s="59"/>
      <c r="J27" s="60"/>
      <c r="K27" s="60"/>
      <c r="L27" s="60"/>
      <c r="M27" s="61"/>
      <c r="N27" s="66"/>
    </row>
    <row r="28" spans="1:14" ht="12" customHeight="1" x14ac:dyDescent="0.25">
      <c r="A28" s="44" t="s">
        <v>28</v>
      </c>
      <c r="B28" s="54">
        <v>0.3125</v>
      </c>
      <c r="C28" s="55">
        <v>0.5</v>
      </c>
      <c r="D28" s="55">
        <v>0.52083333333333337</v>
      </c>
      <c r="E28" s="55">
        <v>0.66666666666666663</v>
      </c>
      <c r="F28" s="35">
        <f t="shared" si="3"/>
        <v>0.33333333333333326</v>
      </c>
      <c r="G28" s="50">
        <f t="shared" si="1"/>
        <v>7.9999999999999982</v>
      </c>
      <c r="H28" s="107" t="s">
        <v>52</v>
      </c>
      <c r="I28" s="59"/>
      <c r="J28" s="60"/>
      <c r="K28" s="60"/>
      <c r="L28" s="60"/>
      <c r="M28" s="61"/>
      <c r="N28" s="67"/>
    </row>
    <row r="29" spans="1:14" ht="12" customHeight="1" x14ac:dyDescent="0.25">
      <c r="A29" s="44" t="s">
        <v>29</v>
      </c>
      <c r="B29" s="54">
        <v>0.3125</v>
      </c>
      <c r="C29" s="55">
        <v>0.5</v>
      </c>
      <c r="D29" s="55">
        <v>0.52083333333333337</v>
      </c>
      <c r="E29" s="55">
        <v>0.66666666666666663</v>
      </c>
      <c r="F29" s="35">
        <f t="shared" si="3"/>
        <v>0.33333333333333326</v>
      </c>
      <c r="G29" s="50">
        <f t="shared" si="1"/>
        <v>7.9999999999999982</v>
      </c>
      <c r="H29" s="107" t="s">
        <v>52</v>
      </c>
      <c r="I29" s="59"/>
      <c r="J29" s="60"/>
      <c r="K29" s="60"/>
      <c r="L29" s="60"/>
      <c r="M29" s="61"/>
      <c r="N29" s="67"/>
    </row>
    <row r="30" spans="1:14" ht="12" customHeight="1" x14ac:dyDescent="0.25">
      <c r="A30" s="44" t="s">
        <v>30</v>
      </c>
      <c r="B30" s="54">
        <v>0.3125</v>
      </c>
      <c r="C30" s="55">
        <v>0.5</v>
      </c>
      <c r="D30" s="55">
        <v>0.52083333333333337</v>
      </c>
      <c r="E30" s="55">
        <v>0.66666666666666663</v>
      </c>
      <c r="F30" s="35">
        <f t="shared" si="3"/>
        <v>0.33333333333333326</v>
      </c>
      <c r="G30" s="50">
        <f t="shared" si="1"/>
        <v>7.9999999999999982</v>
      </c>
      <c r="H30" s="107" t="s">
        <v>52</v>
      </c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2"/>
      <c r="C31" s="53"/>
      <c r="D31" s="53"/>
      <c r="E31" s="53"/>
      <c r="F31" s="34">
        <f t="shared" si="3"/>
        <v>0</v>
      </c>
      <c r="G31" s="49">
        <f t="shared" si="1"/>
        <v>0</v>
      </c>
      <c r="H31" s="107"/>
      <c r="I31" s="56"/>
      <c r="J31" s="57"/>
      <c r="K31" s="57"/>
      <c r="L31" s="57"/>
      <c r="M31" s="58"/>
      <c r="N31" s="67"/>
    </row>
    <row r="32" spans="1:14" ht="12" customHeight="1" x14ac:dyDescent="0.25">
      <c r="A32" s="44" t="s">
        <v>32</v>
      </c>
      <c r="B32" s="52"/>
      <c r="C32" s="53"/>
      <c r="D32" s="53"/>
      <c r="E32" s="53"/>
      <c r="F32" s="34">
        <f t="shared" si="3"/>
        <v>0</v>
      </c>
      <c r="G32" s="49">
        <f t="shared" si="1"/>
        <v>0</v>
      </c>
      <c r="H32" s="107"/>
      <c r="I32" s="56"/>
      <c r="J32" s="57"/>
      <c r="K32" s="57"/>
      <c r="L32" s="57"/>
      <c r="M32" s="58"/>
      <c r="N32" s="67"/>
    </row>
    <row r="33" spans="1:14" ht="12" customHeight="1" x14ac:dyDescent="0.25">
      <c r="A33" s="44" t="s">
        <v>33</v>
      </c>
      <c r="B33" s="54">
        <v>0.3125</v>
      </c>
      <c r="C33" s="55">
        <v>0.5</v>
      </c>
      <c r="D33" s="55">
        <v>0.52083333333333337</v>
      </c>
      <c r="E33" s="55">
        <v>0.66666666666666663</v>
      </c>
      <c r="F33" s="35">
        <f t="shared" si="3"/>
        <v>0.33333333333333326</v>
      </c>
      <c r="G33" s="50">
        <f t="shared" si="1"/>
        <v>7.9999999999999982</v>
      </c>
      <c r="H33" s="107" t="s">
        <v>52</v>
      </c>
      <c r="I33" s="59"/>
      <c r="J33" s="60"/>
      <c r="K33" s="60"/>
      <c r="L33" s="60"/>
      <c r="M33" s="61"/>
      <c r="N33" s="67"/>
    </row>
    <row r="34" spans="1:14" ht="12" customHeight="1" x14ac:dyDescent="0.25">
      <c r="A34" s="44" t="s">
        <v>34</v>
      </c>
      <c r="B34" s="54">
        <v>0.3125</v>
      </c>
      <c r="C34" s="55">
        <v>0.5</v>
      </c>
      <c r="D34" s="55">
        <v>0.52083333333333337</v>
      </c>
      <c r="E34" s="55">
        <v>0.66666666666666663</v>
      </c>
      <c r="F34" s="35">
        <f t="shared" si="3"/>
        <v>0.33333333333333326</v>
      </c>
      <c r="G34" s="50">
        <f t="shared" si="1"/>
        <v>7.9999999999999982</v>
      </c>
      <c r="H34" s="107" t="s">
        <v>52</v>
      </c>
      <c r="I34" s="59"/>
      <c r="J34" s="60"/>
      <c r="K34" s="60"/>
      <c r="L34" s="60"/>
      <c r="M34" s="61"/>
      <c r="N34" s="67"/>
    </row>
    <row r="35" spans="1:14" ht="12" customHeight="1" x14ac:dyDescent="0.25">
      <c r="A35" s="44" t="s">
        <v>35</v>
      </c>
      <c r="B35" s="54">
        <v>0.3125</v>
      </c>
      <c r="C35" s="55">
        <v>0.5</v>
      </c>
      <c r="D35" s="55">
        <v>0.52083333333333337</v>
      </c>
      <c r="E35" s="55">
        <v>0.66666666666666663</v>
      </c>
      <c r="F35" s="35">
        <f t="shared" si="3"/>
        <v>0.33333333333333326</v>
      </c>
      <c r="G35" s="50">
        <f t="shared" si="1"/>
        <v>7.9999999999999982</v>
      </c>
      <c r="H35" s="107" t="s">
        <v>52</v>
      </c>
      <c r="I35" s="59"/>
      <c r="J35" s="60"/>
      <c r="K35" s="60"/>
      <c r="L35" s="60"/>
      <c r="M35" s="61"/>
      <c r="N35" s="67"/>
    </row>
    <row r="36" spans="1:14" ht="12" customHeight="1" x14ac:dyDescent="0.25">
      <c r="A36" s="44" t="s">
        <v>36</v>
      </c>
      <c r="B36" s="52"/>
      <c r="C36" s="53"/>
      <c r="D36" s="53"/>
      <c r="E36" s="53"/>
      <c r="F36" s="34"/>
      <c r="G36" s="58" t="s">
        <v>70</v>
      </c>
      <c r="H36" s="107"/>
      <c r="I36" s="56"/>
      <c r="J36" s="57"/>
      <c r="K36" s="57"/>
      <c r="L36" s="57"/>
      <c r="M36" s="58"/>
      <c r="N36" s="67"/>
    </row>
    <row r="37" spans="1:14" ht="12" customHeight="1" x14ac:dyDescent="0.25">
      <c r="A37" s="44" t="s">
        <v>37</v>
      </c>
      <c r="B37" s="54">
        <v>0.3125</v>
      </c>
      <c r="C37" s="55">
        <v>0.5</v>
      </c>
      <c r="D37" s="55">
        <v>0.52083333333333337</v>
      </c>
      <c r="E37" s="55">
        <v>0.66666666666666663</v>
      </c>
      <c r="F37" s="35">
        <f t="shared" si="3"/>
        <v>0.33333333333333326</v>
      </c>
      <c r="G37" s="50">
        <f t="shared" si="1"/>
        <v>7.9999999999999982</v>
      </c>
      <c r="H37" s="107" t="s">
        <v>52</v>
      </c>
      <c r="I37" s="59"/>
      <c r="J37" s="60"/>
      <c r="K37" s="60"/>
      <c r="L37" s="60"/>
      <c r="M37" s="61"/>
      <c r="N37" s="67"/>
    </row>
    <row r="38" spans="1:14" ht="12" customHeight="1" x14ac:dyDescent="0.25">
      <c r="A38" s="44" t="s">
        <v>38</v>
      </c>
      <c r="B38" s="52"/>
      <c r="C38" s="53"/>
      <c r="D38" s="53"/>
      <c r="E38" s="53"/>
      <c r="F38" s="34">
        <f t="shared" si="3"/>
        <v>0</v>
      </c>
      <c r="G38" s="49">
        <f t="shared" si="1"/>
        <v>0</v>
      </c>
      <c r="H38" s="107"/>
      <c r="I38" s="56"/>
      <c r="J38" s="57"/>
      <c r="K38" s="57"/>
      <c r="L38" s="57"/>
      <c r="M38" s="58"/>
      <c r="N38" s="67"/>
    </row>
    <row r="39" spans="1:14" ht="12" customHeight="1" thickBot="1" x14ac:dyDescent="0.3">
      <c r="A39" s="94" t="s">
        <v>39</v>
      </c>
      <c r="B39" s="52"/>
      <c r="C39" s="53"/>
      <c r="D39" s="53"/>
      <c r="E39" s="53"/>
      <c r="F39" s="34">
        <f t="shared" si="3"/>
        <v>0</v>
      </c>
      <c r="G39" s="49">
        <f t="shared" si="1"/>
        <v>0</v>
      </c>
      <c r="H39" s="107"/>
      <c r="I39" s="56"/>
      <c r="J39" s="57"/>
      <c r="K39" s="57"/>
      <c r="L39" s="57"/>
      <c r="M39" s="58"/>
      <c r="N39" s="102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0.33333333333333331</v>
      </c>
      <c r="G40" s="51">
        <f>COUNTIF($G$9:$G$39,"svátek")*K4</f>
        <v>8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6.9999999999999956</v>
      </c>
      <c r="G41" s="84">
        <f>SUM(G9:G40)</f>
        <v>167.99999999999997</v>
      </c>
      <c r="H41" s="85">
        <f>COUNTIF(H9:H39,"ano")</f>
        <v>20</v>
      </c>
      <c r="I41" s="116">
        <f>SUM(I9:I39)</f>
        <v>0</v>
      </c>
      <c r="J41" s="117">
        <f t="shared" ref="J41:M41" si="4">SUM(J9:J39)</f>
        <v>0</v>
      </c>
      <c r="K41" s="117">
        <f t="shared" si="4"/>
        <v>0</v>
      </c>
      <c r="L41" s="117">
        <f t="shared" si="4"/>
        <v>0</v>
      </c>
      <c r="M41" s="118">
        <f t="shared" si="4"/>
        <v>0</v>
      </c>
      <c r="N41" s="89">
        <f>SUM(G41,I41:M41)</f>
        <v>167.99999999999997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6.4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hp+ks36TE4FPSTOKnDmq6qHHZ4iKBO7tnY3IxQnXbzR/Ct7VtKu7eCOu6JcG/7VoK5brUgMFikPGEMHLDWQLhg==" saltValue="N3qAh20NoRG1eDxPaFL0IQ==" spinCount="100000" sheet="1" objects="1" scenarios="1"/>
  <mergeCells count="38">
    <mergeCell ref="A55:N55"/>
    <mergeCell ref="A56:N56"/>
    <mergeCell ref="A2:N2"/>
    <mergeCell ref="A46:N46"/>
    <mergeCell ref="A48:N48"/>
    <mergeCell ref="K7:K8"/>
    <mergeCell ref="L7:L8"/>
    <mergeCell ref="M7:M8"/>
    <mergeCell ref="N7:N8"/>
    <mergeCell ref="A44:N44"/>
    <mergeCell ref="A42:N42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list'!A69</f>
        <v>LISTOPAD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list'!B69*D5/100</f>
        <v>176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4">
        <v>0.3125</v>
      </c>
      <c r="C9" s="55">
        <v>0.5</v>
      </c>
      <c r="D9" s="55">
        <v>0.52083333333333337</v>
      </c>
      <c r="E9" s="55">
        <v>0.66666666666666663</v>
      </c>
      <c r="F9" s="35">
        <f t="shared" ref="F9:F11" si="0">(C9-B9)+(E9-D9)</f>
        <v>0.33333333333333326</v>
      </c>
      <c r="G9" s="50">
        <f t="shared" ref="G9:G38" si="1">F9*24</f>
        <v>7.9999999999999982</v>
      </c>
      <c r="H9" s="107" t="s">
        <v>52</v>
      </c>
      <c r="I9" s="59"/>
      <c r="J9" s="60"/>
      <c r="K9" s="60"/>
      <c r="L9" s="60"/>
      <c r="M9" s="61"/>
      <c r="N9" s="65"/>
    </row>
    <row r="10" spans="1:15" ht="12" customHeight="1" x14ac:dyDescent="0.25">
      <c r="A10" s="44" t="s">
        <v>10</v>
      </c>
      <c r="B10" s="54">
        <v>0.3125</v>
      </c>
      <c r="C10" s="55">
        <v>0.5</v>
      </c>
      <c r="D10" s="55">
        <v>0.52083333333333337</v>
      </c>
      <c r="E10" s="55">
        <v>0.66666666666666663</v>
      </c>
      <c r="F10" s="35">
        <f t="shared" si="0"/>
        <v>0.33333333333333326</v>
      </c>
      <c r="G10" s="50">
        <f t="shared" si="1"/>
        <v>7.9999999999999982</v>
      </c>
      <c r="H10" s="107" t="s">
        <v>52</v>
      </c>
      <c r="I10" s="59"/>
      <c r="J10" s="60"/>
      <c r="K10" s="60"/>
      <c r="L10" s="60"/>
      <c r="M10" s="61"/>
      <c r="N10" s="66"/>
    </row>
    <row r="11" spans="1:15" ht="12" customHeight="1" x14ac:dyDescent="0.25">
      <c r="A11" s="44" t="s">
        <v>11</v>
      </c>
      <c r="B11" s="54">
        <v>0.3125</v>
      </c>
      <c r="C11" s="55">
        <v>0.5</v>
      </c>
      <c r="D11" s="55">
        <v>0.52083333333333337</v>
      </c>
      <c r="E11" s="55">
        <v>0.66666666666666663</v>
      </c>
      <c r="F11" s="35">
        <f t="shared" si="0"/>
        <v>0.33333333333333326</v>
      </c>
      <c r="G11" s="50">
        <f t="shared" si="1"/>
        <v>7.9999999999999982</v>
      </c>
      <c r="H11" s="107" t="s">
        <v>52</v>
      </c>
      <c r="I11" s="59"/>
      <c r="J11" s="60"/>
      <c r="K11" s="60"/>
      <c r="L11" s="60"/>
      <c r="M11" s="61"/>
      <c r="N11" s="67"/>
    </row>
    <row r="12" spans="1:15" ht="12" customHeight="1" x14ac:dyDescent="0.25">
      <c r="A12" s="44" t="s">
        <v>12</v>
      </c>
      <c r="B12" s="54">
        <v>0.3125</v>
      </c>
      <c r="C12" s="55">
        <v>0.5</v>
      </c>
      <c r="D12" s="55">
        <v>0.52083333333333337</v>
      </c>
      <c r="E12" s="55">
        <v>0.66666666666666663</v>
      </c>
      <c r="F12" s="35">
        <f>(C12-B12)+(E12-D12)</f>
        <v>0.33333333333333326</v>
      </c>
      <c r="G12" s="50">
        <f t="shared" si="1"/>
        <v>7.9999999999999982</v>
      </c>
      <c r="H12" s="107" t="s">
        <v>52</v>
      </c>
      <c r="I12" s="59"/>
      <c r="J12" s="60"/>
      <c r="K12" s="60"/>
      <c r="L12" s="60"/>
      <c r="M12" s="61"/>
      <c r="N12" s="67"/>
    </row>
    <row r="13" spans="1:15" ht="12" customHeight="1" x14ac:dyDescent="0.25">
      <c r="A13" s="44" t="s">
        <v>13</v>
      </c>
      <c r="B13" s="54">
        <v>0.3125</v>
      </c>
      <c r="C13" s="55">
        <v>0.5</v>
      </c>
      <c r="D13" s="55">
        <v>0.52083333333333337</v>
      </c>
      <c r="E13" s="55">
        <v>0.66666666666666663</v>
      </c>
      <c r="F13" s="35">
        <f>(C13-B13)+(E13-D13)</f>
        <v>0.33333333333333326</v>
      </c>
      <c r="G13" s="50">
        <f t="shared" si="1"/>
        <v>7.9999999999999982</v>
      </c>
      <c r="H13" s="107" t="s">
        <v>52</v>
      </c>
      <c r="I13" s="59"/>
      <c r="J13" s="60"/>
      <c r="K13" s="60"/>
      <c r="L13" s="60"/>
      <c r="M13" s="61"/>
      <c r="N13" s="67"/>
    </row>
    <row r="14" spans="1:15" ht="12" customHeight="1" x14ac:dyDescent="0.25">
      <c r="A14" s="44" t="s">
        <v>14</v>
      </c>
      <c r="B14" s="52"/>
      <c r="C14" s="53"/>
      <c r="D14" s="53"/>
      <c r="E14" s="53"/>
      <c r="F14" s="34">
        <f t="shared" ref="F14:F15" si="2">(C14-B14)+(E14-D14)</f>
        <v>0</v>
      </c>
      <c r="G14" s="49">
        <f t="shared" si="1"/>
        <v>0</v>
      </c>
      <c r="H14" s="107"/>
      <c r="I14" s="56"/>
      <c r="J14" s="57"/>
      <c r="K14" s="57"/>
      <c r="L14" s="57"/>
      <c r="M14" s="58"/>
      <c r="N14" s="67"/>
    </row>
    <row r="15" spans="1:15" ht="12" customHeight="1" x14ac:dyDescent="0.25">
      <c r="A15" s="44" t="s">
        <v>15</v>
      </c>
      <c r="B15" s="52"/>
      <c r="C15" s="53"/>
      <c r="D15" s="53"/>
      <c r="E15" s="53"/>
      <c r="F15" s="34">
        <f t="shared" si="2"/>
        <v>0</v>
      </c>
      <c r="G15" s="49">
        <f t="shared" si="1"/>
        <v>0</v>
      </c>
      <c r="H15" s="107"/>
      <c r="I15" s="56"/>
      <c r="J15" s="57"/>
      <c r="K15" s="57"/>
      <c r="L15" s="57"/>
      <c r="M15" s="58"/>
      <c r="N15" s="67"/>
    </row>
    <row r="16" spans="1:15" ht="12" customHeight="1" x14ac:dyDescent="0.25">
      <c r="A16" s="44" t="s">
        <v>16</v>
      </c>
      <c r="B16" s="54">
        <v>0.3125</v>
      </c>
      <c r="C16" s="55">
        <v>0.5</v>
      </c>
      <c r="D16" s="55">
        <v>0.52083333333333337</v>
      </c>
      <c r="E16" s="55">
        <v>0.66666666666666663</v>
      </c>
      <c r="F16" s="35">
        <f>(C16-B16)+(E16-D16)</f>
        <v>0.33333333333333326</v>
      </c>
      <c r="G16" s="50">
        <f t="shared" si="1"/>
        <v>7.9999999999999982</v>
      </c>
      <c r="H16" s="107" t="s">
        <v>52</v>
      </c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4">
        <v>0.3125</v>
      </c>
      <c r="C17" s="55">
        <v>0.5</v>
      </c>
      <c r="D17" s="55">
        <v>0.52083333333333337</v>
      </c>
      <c r="E17" s="55">
        <v>0.66666666666666663</v>
      </c>
      <c r="F17" s="35">
        <f t="shared" ref="F17:F38" si="3">(C17-B17)+(E17-D17)</f>
        <v>0.33333333333333326</v>
      </c>
      <c r="G17" s="50">
        <f t="shared" si="1"/>
        <v>7.9999999999999982</v>
      </c>
      <c r="H17" s="107" t="s">
        <v>52</v>
      </c>
      <c r="I17" s="59"/>
      <c r="J17" s="60"/>
      <c r="K17" s="60"/>
      <c r="L17" s="60"/>
      <c r="M17" s="61"/>
      <c r="N17" s="67"/>
    </row>
    <row r="18" spans="1:14" ht="12" customHeight="1" x14ac:dyDescent="0.25">
      <c r="A18" s="44" t="s">
        <v>18</v>
      </c>
      <c r="B18" s="54">
        <v>0.3125</v>
      </c>
      <c r="C18" s="55">
        <v>0.5</v>
      </c>
      <c r="D18" s="55">
        <v>0.52083333333333337</v>
      </c>
      <c r="E18" s="55">
        <v>0.66666666666666663</v>
      </c>
      <c r="F18" s="35">
        <f t="shared" si="3"/>
        <v>0.33333333333333326</v>
      </c>
      <c r="G18" s="50">
        <f t="shared" si="1"/>
        <v>7.9999999999999982</v>
      </c>
      <c r="H18" s="107" t="s">
        <v>52</v>
      </c>
      <c r="I18" s="59"/>
      <c r="J18" s="60"/>
      <c r="K18" s="60"/>
      <c r="L18" s="60"/>
      <c r="M18" s="61"/>
      <c r="N18" s="67"/>
    </row>
    <row r="19" spans="1:14" ht="12" customHeight="1" x14ac:dyDescent="0.25">
      <c r="A19" s="44" t="s">
        <v>19</v>
      </c>
      <c r="B19" s="54">
        <v>0.3125</v>
      </c>
      <c r="C19" s="55">
        <v>0.5</v>
      </c>
      <c r="D19" s="55">
        <v>0.52083333333333337</v>
      </c>
      <c r="E19" s="55">
        <v>0.66666666666666663</v>
      </c>
      <c r="F19" s="35">
        <f t="shared" si="3"/>
        <v>0.33333333333333326</v>
      </c>
      <c r="G19" s="50">
        <f t="shared" si="1"/>
        <v>7.9999999999999982</v>
      </c>
      <c r="H19" s="107" t="s">
        <v>52</v>
      </c>
      <c r="I19" s="59"/>
      <c r="J19" s="60"/>
      <c r="K19" s="60"/>
      <c r="L19" s="60"/>
      <c r="M19" s="61"/>
      <c r="N19" s="67"/>
    </row>
    <row r="20" spans="1:14" ht="12" customHeight="1" x14ac:dyDescent="0.25">
      <c r="A20" s="44" t="s">
        <v>20</v>
      </c>
      <c r="B20" s="54">
        <v>0.3125</v>
      </c>
      <c r="C20" s="55">
        <v>0.5</v>
      </c>
      <c r="D20" s="55">
        <v>0.52083333333333337</v>
      </c>
      <c r="E20" s="55">
        <v>0.66666666666666663</v>
      </c>
      <c r="F20" s="35">
        <f t="shared" si="3"/>
        <v>0.33333333333333326</v>
      </c>
      <c r="G20" s="50">
        <f t="shared" si="1"/>
        <v>7.9999999999999982</v>
      </c>
      <c r="H20" s="107" t="s">
        <v>52</v>
      </c>
      <c r="I20" s="59"/>
      <c r="J20" s="60"/>
      <c r="K20" s="60"/>
      <c r="L20" s="60"/>
      <c r="M20" s="61"/>
      <c r="N20" s="67"/>
    </row>
    <row r="21" spans="1:14" ht="12" customHeight="1" x14ac:dyDescent="0.25">
      <c r="A21" s="44" t="s">
        <v>21</v>
      </c>
      <c r="B21" s="52"/>
      <c r="C21" s="53"/>
      <c r="D21" s="53"/>
      <c r="E21" s="53"/>
      <c r="F21" s="34">
        <f t="shared" si="3"/>
        <v>0</v>
      </c>
      <c r="G21" s="49">
        <f t="shared" si="1"/>
        <v>0</v>
      </c>
      <c r="H21" s="107"/>
      <c r="I21" s="56"/>
      <c r="J21" s="57"/>
      <c r="K21" s="57"/>
      <c r="L21" s="57"/>
      <c r="M21" s="58"/>
      <c r="N21" s="67"/>
    </row>
    <row r="22" spans="1:14" ht="12" customHeight="1" x14ac:dyDescent="0.25">
      <c r="A22" s="44" t="s">
        <v>22</v>
      </c>
      <c r="B22" s="52"/>
      <c r="C22" s="53"/>
      <c r="D22" s="53"/>
      <c r="E22" s="53"/>
      <c r="F22" s="34">
        <f t="shared" si="3"/>
        <v>0</v>
      </c>
      <c r="G22" s="49">
        <f t="shared" si="1"/>
        <v>0</v>
      </c>
      <c r="H22" s="107"/>
      <c r="I22" s="56"/>
      <c r="J22" s="57"/>
      <c r="K22" s="57"/>
      <c r="L22" s="57"/>
      <c r="M22" s="58"/>
      <c r="N22" s="67"/>
    </row>
    <row r="23" spans="1:14" ht="12" customHeight="1" x14ac:dyDescent="0.25">
      <c r="A23" s="44" t="s">
        <v>23</v>
      </c>
      <c r="B23" s="54">
        <v>0.3125</v>
      </c>
      <c r="C23" s="55">
        <v>0.5</v>
      </c>
      <c r="D23" s="55">
        <v>0.52083333333333337</v>
      </c>
      <c r="E23" s="55">
        <v>0.66666666666666663</v>
      </c>
      <c r="F23" s="35">
        <f t="shared" si="3"/>
        <v>0.33333333333333326</v>
      </c>
      <c r="G23" s="50">
        <f t="shared" si="1"/>
        <v>7.9999999999999982</v>
      </c>
      <c r="H23" s="107" t="s">
        <v>52</v>
      </c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4">
        <v>0.3125</v>
      </c>
      <c r="C24" s="55">
        <v>0.5</v>
      </c>
      <c r="D24" s="55">
        <v>0.52083333333333337</v>
      </c>
      <c r="E24" s="55">
        <v>0.66666666666666663</v>
      </c>
      <c r="F24" s="35">
        <f t="shared" si="3"/>
        <v>0.33333333333333326</v>
      </c>
      <c r="G24" s="50">
        <f t="shared" si="1"/>
        <v>7.9999999999999982</v>
      </c>
      <c r="H24" s="107" t="s">
        <v>52</v>
      </c>
      <c r="I24" s="59"/>
      <c r="J24" s="60"/>
      <c r="K24" s="60"/>
      <c r="L24" s="60"/>
      <c r="M24" s="61"/>
      <c r="N24" s="67"/>
    </row>
    <row r="25" spans="1:14" ht="12" customHeight="1" x14ac:dyDescent="0.25">
      <c r="A25" s="44" t="s">
        <v>25</v>
      </c>
      <c r="B25" s="52"/>
      <c r="C25" s="53"/>
      <c r="D25" s="53"/>
      <c r="E25" s="53"/>
      <c r="F25" s="34"/>
      <c r="G25" s="58" t="s">
        <v>70</v>
      </c>
      <c r="H25" s="107"/>
      <c r="I25" s="56"/>
      <c r="J25" s="57"/>
      <c r="K25" s="57"/>
      <c r="L25" s="57"/>
      <c r="M25" s="58"/>
      <c r="N25" s="67"/>
    </row>
    <row r="26" spans="1:14" ht="12" customHeight="1" x14ac:dyDescent="0.25">
      <c r="A26" s="44" t="s">
        <v>26</v>
      </c>
      <c r="B26" s="54">
        <v>0.3125</v>
      </c>
      <c r="C26" s="55">
        <v>0.5</v>
      </c>
      <c r="D26" s="55">
        <v>0.52083333333333337</v>
      </c>
      <c r="E26" s="55">
        <v>0.66666666666666663</v>
      </c>
      <c r="F26" s="35">
        <f t="shared" si="3"/>
        <v>0.33333333333333326</v>
      </c>
      <c r="G26" s="50">
        <f t="shared" si="1"/>
        <v>7.9999999999999982</v>
      </c>
      <c r="H26" s="107" t="s">
        <v>52</v>
      </c>
      <c r="I26" s="59"/>
      <c r="J26" s="60"/>
      <c r="K26" s="60"/>
      <c r="L26" s="60"/>
      <c r="M26" s="61"/>
      <c r="N26" s="67"/>
    </row>
    <row r="27" spans="1:14" ht="12" customHeight="1" x14ac:dyDescent="0.25">
      <c r="A27" s="44" t="s">
        <v>27</v>
      </c>
      <c r="B27" s="54">
        <v>0.3125</v>
      </c>
      <c r="C27" s="55">
        <v>0.5</v>
      </c>
      <c r="D27" s="55">
        <v>0.52083333333333337</v>
      </c>
      <c r="E27" s="55">
        <v>0.66666666666666663</v>
      </c>
      <c r="F27" s="35">
        <f t="shared" si="3"/>
        <v>0.33333333333333326</v>
      </c>
      <c r="G27" s="50">
        <f t="shared" si="1"/>
        <v>7.9999999999999982</v>
      </c>
      <c r="H27" s="107" t="s">
        <v>52</v>
      </c>
      <c r="I27" s="59"/>
      <c r="J27" s="60"/>
      <c r="K27" s="60"/>
      <c r="L27" s="60"/>
      <c r="M27" s="61"/>
      <c r="N27" s="66"/>
    </row>
    <row r="28" spans="1:14" ht="12" customHeight="1" x14ac:dyDescent="0.25">
      <c r="A28" s="44" t="s">
        <v>28</v>
      </c>
      <c r="B28" s="52"/>
      <c r="C28" s="53"/>
      <c r="D28" s="53"/>
      <c r="E28" s="53"/>
      <c r="F28" s="34">
        <f t="shared" ref="F28:F29" si="4">(C28-B28)+(E28-D28)</f>
        <v>0</v>
      </c>
      <c r="G28" s="49">
        <f t="shared" ref="G28:G29" si="5">F28*24</f>
        <v>0</v>
      </c>
      <c r="H28" s="107"/>
      <c r="I28" s="56"/>
      <c r="J28" s="57"/>
      <c r="K28" s="57"/>
      <c r="L28" s="57"/>
      <c r="M28" s="58"/>
      <c r="N28" s="67"/>
    </row>
    <row r="29" spans="1:14" ht="12" customHeight="1" x14ac:dyDescent="0.25">
      <c r="A29" s="44" t="s">
        <v>29</v>
      </c>
      <c r="B29" s="52"/>
      <c r="C29" s="53"/>
      <c r="D29" s="53"/>
      <c r="E29" s="53"/>
      <c r="F29" s="34">
        <f t="shared" si="4"/>
        <v>0</v>
      </c>
      <c r="G29" s="49">
        <f t="shared" si="5"/>
        <v>0</v>
      </c>
      <c r="H29" s="107"/>
      <c r="I29" s="56"/>
      <c r="J29" s="57"/>
      <c r="K29" s="57"/>
      <c r="L29" s="57"/>
      <c r="M29" s="58"/>
      <c r="N29" s="67"/>
    </row>
    <row r="30" spans="1:14" ht="12" customHeight="1" x14ac:dyDescent="0.25">
      <c r="A30" s="44" t="s">
        <v>30</v>
      </c>
      <c r="B30" s="54">
        <v>0.3125</v>
      </c>
      <c r="C30" s="55">
        <v>0.5</v>
      </c>
      <c r="D30" s="55">
        <v>0.52083333333333337</v>
      </c>
      <c r="E30" s="55">
        <v>0.66666666666666663</v>
      </c>
      <c r="F30" s="35">
        <f t="shared" si="3"/>
        <v>0.33333333333333326</v>
      </c>
      <c r="G30" s="50">
        <f t="shared" si="1"/>
        <v>7.9999999999999982</v>
      </c>
      <c r="H30" s="107" t="s">
        <v>52</v>
      </c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4">
        <v>0.3125</v>
      </c>
      <c r="C31" s="55">
        <v>0.5</v>
      </c>
      <c r="D31" s="55">
        <v>0.52083333333333337</v>
      </c>
      <c r="E31" s="55">
        <v>0.66666666666666663</v>
      </c>
      <c r="F31" s="35">
        <f t="shared" si="3"/>
        <v>0.33333333333333326</v>
      </c>
      <c r="G31" s="50">
        <f t="shared" si="1"/>
        <v>7.9999999999999982</v>
      </c>
      <c r="H31" s="107" t="s">
        <v>52</v>
      </c>
      <c r="I31" s="59"/>
      <c r="J31" s="60"/>
      <c r="K31" s="60"/>
      <c r="L31" s="60"/>
      <c r="M31" s="61"/>
      <c r="N31" s="67"/>
    </row>
    <row r="32" spans="1:14" ht="12" customHeight="1" x14ac:dyDescent="0.25">
      <c r="A32" s="44" t="s">
        <v>32</v>
      </c>
      <c r="B32" s="54">
        <v>0.3125</v>
      </c>
      <c r="C32" s="55">
        <v>0.5</v>
      </c>
      <c r="D32" s="55">
        <v>0.52083333333333337</v>
      </c>
      <c r="E32" s="55">
        <v>0.66666666666666663</v>
      </c>
      <c r="F32" s="35">
        <f t="shared" si="3"/>
        <v>0.33333333333333326</v>
      </c>
      <c r="G32" s="50">
        <f t="shared" si="1"/>
        <v>7.9999999999999982</v>
      </c>
      <c r="H32" s="107" t="s">
        <v>52</v>
      </c>
      <c r="I32" s="59"/>
      <c r="J32" s="60"/>
      <c r="K32" s="60"/>
      <c r="L32" s="60"/>
      <c r="M32" s="61"/>
      <c r="N32" s="67"/>
    </row>
    <row r="33" spans="1:14" ht="12" customHeight="1" x14ac:dyDescent="0.25">
      <c r="A33" s="44" t="s">
        <v>33</v>
      </c>
      <c r="B33" s="54">
        <v>0.3125</v>
      </c>
      <c r="C33" s="55">
        <v>0.5</v>
      </c>
      <c r="D33" s="55">
        <v>0.52083333333333337</v>
      </c>
      <c r="E33" s="55">
        <v>0.66666666666666663</v>
      </c>
      <c r="F33" s="35">
        <f t="shared" si="3"/>
        <v>0.33333333333333326</v>
      </c>
      <c r="G33" s="50">
        <f t="shared" si="1"/>
        <v>7.9999999999999982</v>
      </c>
      <c r="H33" s="107" t="s">
        <v>52</v>
      </c>
      <c r="I33" s="59"/>
      <c r="J33" s="60"/>
      <c r="K33" s="60"/>
      <c r="L33" s="60"/>
      <c r="M33" s="61"/>
      <c r="N33" s="67"/>
    </row>
    <row r="34" spans="1:14" ht="12" customHeight="1" x14ac:dyDescent="0.25">
      <c r="A34" s="44" t="s">
        <v>34</v>
      </c>
      <c r="B34" s="54">
        <v>0.3125</v>
      </c>
      <c r="C34" s="55">
        <v>0.5</v>
      </c>
      <c r="D34" s="55">
        <v>0.52083333333333337</v>
      </c>
      <c r="E34" s="55">
        <v>0.66666666666666663</v>
      </c>
      <c r="F34" s="35">
        <f t="shared" si="3"/>
        <v>0.33333333333333326</v>
      </c>
      <c r="G34" s="50">
        <f t="shared" si="1"/>
        <v>7.9999999999999982</v>
      </c>
      <c r="H34" s="107" t="s">
        <v>52</v>
      </c>
      <c r="I34" s="59"/>
      <c r="J34" s="60"/>
      <c r="K34" s="60"/>
      <c r="L34" s="60"/>
      <c r="M34" s="61"/>
      <c r="N34" s="67"/>
    </row>
    <row r="35" spans="1:14" ht="12" customHeight="1" x14ac:dyDescent="0.25">
      <c r="A35" s="44" t="s">
        <v>35</v>
      </c>
      <c r="B35" s="52"/>
      <c r="C35" s="53"/>
      <c r="D35" s="53"/>
      <c r="E35" s="53"/>
      <c r="F35" s="34">
        <f t="shared" ref="F35:F36" si="6">(C35-B35)+(E35-D35)</f>
        <v>0</v>
      </c>
      <c r="G35" s="49">
        <f t="shared" ref="G35:G36" si="7">F35*24</f>
        <v>0</v>
      </c>
      <c r="H35" s="107"/>
      <c r="I35" s="56"/>
      <c r="J35" s="57"/>
      <c r="K35" s="57"/>
      <c r="L35" s="57"/>
      <c r="M35" s="58"/>
      <c r="N35" s="67"/>
    </row>
    <row r="36" spans="1:14" ht="12" customHeight="1" x14ac:dyDescent="0.25">
      <c r="A36" s="44" t="s">
        <v>36</v>
      </c>
      <c r="B36" s="52"/>
      <c r="C36" s="53"/>
      <c r="D36" s="53"/>
      <c r="E36" s="53"/>
      <c r="F36" s="34">
        <f t="shared" si="6"/>
        <v>0</v>
      </c>
      <c r="G36" s="49">
        <f t="shared" si="7"/>
        <v>0</v>
      </c>
      <c r="H36" s="107"/>
      <c r="I36" s="56"/>
      <c r="J36" s="57"/>
      <c r="K36" s="57"/>
      <c r="L36" s="57"/>
      <c r="M36" s="58"/>
      <c r="N36" s="67"/>
    </row>
    <row r="37" spans="1:14" ht="12" customHeight="1" x14ac:dyDescent="0.25">
      <c r="A37" s="44" t="s">
        <v>37</v>
      </c>
      <c r="B37" s="54">
        <v>0.3125</v>
      </c>
      <c r="C37" s="55">
        <v>0.5</v>
      </c>
      <c r="D37" s="55">
        <v>0.52083333333333337</v>
      </c>
      <c r="E37" s="55">
        <v>0.66666666666666663</v>
      </c>
      <c r="F37" s="35">
        <f t="shared" si="3"/>
        <v>0.33333333333333326</v>
      </c>
      <c r="G37" s="50">
        <f t="shared" si="1"/>
        <v>7.9999999999999982</v>
      </c>
      <c r="H37" s="107" t="s">
        <v>52</v>
      </c>
      <c r="I37" s="59"/>
      <c r="J37" s="60"/>
      <c r="K37" s="60"/>
      <c r="L37" s="60"/>
      <c r="M37" s="61"/>
      <c r="N37" s="67"/>
    </row>
    <row r="38" spans="1:14" ht="12" customHeight="1" x14ac:dyDescent="0.25">
      <c r="A38" s="44" t="s">
        <v>38</v>
      </c>
      <c r="B38" s="54">
        <v>0.3125</v>
      </c>
      <c r="C38" s="55">
        <v>0.5</v>
      </c>
      <c r="D38" s="55">
        <v>0.52083333333333337</v>
      </c>
      <c r="E38" s="55">
        <v>0.66666666666666663</v>
      </c>
      <c r="F38" s="35">
        <f t="shared" si="3"/>
        <v>0.33333333333333326</v>
      </c>
      <c r="G38" s="50">
        <f t="shared" si="1"/>
        <v>7.9999999999999982</v>
      </c>
      <c r="H38" s="107" t="s">
        <v>52</v>
      </c>
      <c r="I38" s="59"/>
      <c r="J38" s="60"/>
      <c r="K38" s="60"/>
      <c r="L38" s="60"/>
      <c r="M38" s="61"/>
      <c r="N38" s="67"/>
    </row>
    <row r="39" spans="1:14" ht="12" customHeight="1" thickBot="1" x14ac:dyDescent="0.3">
      <c r="A39" s="94"/>
      <c r="B39" s="95"/>
      <c r="C39" s="96"/>
      <c r="D39" s="96"/>
      <c r="E39" s="96"/>
      <c r="F39" s="97"/>
      <c r="G39" s="98"/>
      <c r="H39" s="109"/>
      <c r="I39" s="99"/>
      <c r="J39" s="100"/>
      <c r="K39" s="100"/>
      <c r="L39" s="100"/>
      <c r="M39" s="101"/>
      <c r="N39" s="102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0.33333333333333331</v>
      </c>
      <c r="G40" s="51">
        <f>COUNTIF($G$9:$G$39,"svátek")*K4</f>
        <v>8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7.3333333333333286</v>
      </c>
      <c r="G41" s="84">
        <f>SUM(G9:G40)</f>
        <v>175.99999999999997</v>
      </c>
      <c r="H41" s="85">
        <f>COUNTIF(H9:H39,"ano")</f>
        <v>21</v>
      </c>
      <c r="I41" s="116">
        <f>SUM(I9:I39)</f>
        <v>0</v>
      </c>
      <c r="J41" s="117">
        <f t="shared" ref="J41:M41" si="8">SUM(J9:J39)</f>
        <v>0</v>
      </c>
      <c r="K41" s="117">
        <f t="shared" si="8"/>
        <v>0</v>
      </c>
      <c r="L41" s="117">
        <f t="shared" si="8"/>
        <v>0</v>
      </c>
      <c r="M41" s="118">
        <f t="shared" si="8"/>
        <v>0</v>
      </c>
      <c r="N41" s="89">
        <f>SUM(G41,I41:M41)</f>
        <v>175.99999999999997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5.2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QSOq3yy8pmYOhwBSvDkbAuTbSoAzEUjgE0mn7wwXNHSdlEbQh3tn61xr3oNraooVJN85f4pC95HPPc+YDDuiKg==" saltValue="1dVzeqVEblnQ24sZhTm9PA==" spinCount="100000" sheet="1" objects="1" scenarios="1"/>
  <mergeCells count="38">
    <mergeCell ref="A55:N55"/>
    <mergeCell ref="A56:N56"/>
    <mergeCell ref="A2:N2"/>
    <mergeCell ref="A46:N46"/>
    <mergeCell ref="A48:N48"/>
    <mergeCell ref="K7:K8"/>
    <mergeCell ref="L7:L8"/>
    <mergeCell ref="M7:M8"/>
    <mergeCell ref="N7:N8"/>
    <mergeCell ref="A44:N44"/>
    <mergeCell ref="A42:N42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list'!A70</f>
        <v>PROSINEC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list'!B70*D5/100</f>
        <v>184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4">
        <v>0.3125</v>
      </c>
      <c r="C9" s="55">
        <v>0.5</v>
      </c>
      <c r="D9" s="55">
        <v>0.52083333333333337</v>
      </c>
      <c r="E9" s="55">
        <v>0.66666666666666663</v>
      </c>
      <c r="F9" s="35">
        <f t="shared" ref="F9:F11" si="0">(C9-B9)+(E9-D9)</f>
        <v>0.33333333333333326</v>
      </c>
      <c r="G9" s="50">
        <f t="shared" ref="G9:G39" si="1">F9*24</f>
        <v>7.9999999999999982</v>
      </c>
      <c r="H9" s="107" t="s">
        <v>52</v>
      </c>
      <c r="I9" s="59"/>
      <c r="J9" s="60"/>
      <c r="K9" s="60"/>
      <c r="L9" s="60"/>
      <c r="M9" s="61"/>
      <c r="N9" s="65"/>
    </row>
    <row r="10" spans="1:15" ht="12" customHeight="1" x14ac:dyDescent="0.25">
      <c r="A10" s="44" t="s">
        <v>10</v>
      </c>
      <c r="B10" s="54">
        <v>0.3125</v>
      </c>
      <c r="C10" s="55">
        <v>0.5</v>
      </c>
      <c r="D10" s="55">
        <v>0.52083333333333337</v>
      </c>
      <c r="E10" s="55">
        <v>0.66666666666666663</v>
      </c>
      <c r="F10" s="35">
        <f t="shared" si="0"/>
        <v>0.33333333333333326</v>
      </c>
      <c r="G10" s="50">
        <f t="shared" si="1"/>
        <v>7.9999999999999982</v>
      </c>
      <c r="H10" s="107" t="s">
        <v>52</v>
      </c>
      <c r="I10" s="59"/>
      <c r="J10" s="60"/>
      <c r="K10" s="60"/>
      <c r="L10" s="60"/>
      <c r="M10" s="61"/>
      <c r="N10" s="66"/>
    </row>
    <row r="11" spans="1:15" ht="12" customHeight="1" x14ac:dyDescent="0.25">
      <c r="A11" s="44" t="s">
        <v>11</v>
      </c>
      <c r="B11" s="54">
        <v>0.3125</v>
      </c>
      <c r="C11" s="55">
        <v>0.5</v>
      </c>
      <c r="D11" s="55">
        <v>0.52083333333333337</v>
      </c>
      <c r="E11" s="55">
        <v>0.66666666666666663</v>
      </c>
      <c r="F11" s="35">
        <f t="shared" si="0"/>
        <v>0.33333333333333326</v>
      </c>
      <c r="G11" s="50">
        <f t="shared" si="1"/>
        <v>7.9999999999999982</v>
      </c>
      <c r="H11" s="107" t="s">
        <v>52</v>
      </c>
      <c r="I11" s="59"/>
      <c r="J11" s="60"/>
      <c r="K11" s="60"/>
      <c r="L11" s="60"/>
      <c r="M11" s="61"/>
      <c r="N11" s="67"/>
    </row>
    <row r="12" spans="1:15" ht="12" customHeight="1" x14ac:dyDescent="0.25">
      <c r="A12" s="44" t="s">
        <v>12</v>
      </c>
      <c r="B12" s="52"/>
      <c r="C12" s="53"/>
      <c r="D12" s="53"/>
      <c r="E12" s="53"/>
      <c r="F12" s="34">
        <f t="shared" ref="F12" si="2">(C12-B12)+(E12-D12)</f>
        <v>0</v>
      </c>
      <c r="G12" s="49">
        <f t="shared" ref="G12" si="3">F12*24</f>
        <v>0</v>
      </c>
      <c r="H12" s="107"/>
      <c r="I12" s="56"/>
      <c r="J12" s="57"/>
      <c r="K12" s="57"/>
      <c r="L12" s="57"/>
      <c r="M12" s="58"/>
      <c r="N12" s="67"/>
    </row>
    <row r="13" spans="1:15" ht="12" customHeight="1" x14ac:dyDescent="0.25">
      <c r="A13" s="44" t="s">
        <v>13</v>
      </c>
      <c r="B13" s="52"/>
      <c r="C13" s="53"/>
      <c r="D13" s="53"/>
      <c r="E13" s="53"/>
      <c r="F13" s="34">
        <f t="shared" ref="F13" si="4">(C13-B13)+(E13-D13)</f>
        <v>0</v>
      </c>
      <c r="G13" s="49">
        <f t="shared" ref="G13" si="5">F13*24</f>
        <v>0</v>
      </c>
      <c r="H13" s="107"/>
      <c r="I13" s="56"/>
      <c r="J13" s="57"/>
      <c r="K13" s="57"/>
      <c r="L13" s="57"/>
      <c r="M13" s="58"/>
      <c r="N13" s="67"/>
    </row>
    <row r="14" spans="1:15" ht="12" customHeight="1" x14ac:dyDescent="0.25">
      <c r="A14" s="44" t="s">
        <v>14</v>
      </c>
      <c r="B14" s="54">
        <v>0.3125</v>
      </c>
      <c r="C14" s="55">
        <v>0.5</v>
      </c>
      <c r="D14" s="55">
        <v>0.52083333333333337</v>
      </c>
      <c r="E14" s="55">
        <v>0.66666666666666663</v>
      </c>
      <c r="F14" s="35">
        <f>(C14-B14)+(E14-D14)</f>
        <v>0.33333333333333326</v>
      </c>
      <c r="G14" s="50">
        <f t="shared" si="1"/>
        <v>7.9999999999999982</v>
      </c>
      <c r="H14" s="107" t="s">
        <v>52</v>
      </c>
      <c r="I14" s="59"/>
      <c r="J14" s="60"/>
      <c r="K14" s="60"/>
      <c r="L14" s="60"/>
      <c r="M14" s="61"/>
      <c r="N14" s="67"/>
    </row>
    <row r="15" spans="1:15" ht="12" customHeight="1" x14ac:dyDescent="0.25">
      <c r="A15" s="44" t="s">
        <v>15</v>
      </c>
      <c r="B15" s="54">
        <v>0.3125</v>
      </c>
      <c r="C15" s="55">
        <v>0.5</v>
      </c>
      <c r="D15" s="55">
        <v>0.52083333333333337</v>
      </c>
      <c r="E15" s="55">
        <v>0.66666666666666663</v>
      </c>
      <c r="F15" s="35">
        <f>(C15-B15)+(E15-D15)</f>
        <v>0.33333333333333326</v>
      </c>
      <c r="G15" s="50">
        <f t="shared" si="1"/>
        <v>7.9999999999999982</v>
      </c>
      <c r="H15" s="107" t="s">
        <v>52</v>
      </c>
      <c r="I15" s="59"/>
      <c r="J15" s="60"/>
      <c r="K15" s="60"/>
      <c r="L15" s="60"/>
      <c r="M15" s="61"/>
      <c r="N15" s="67"/>
    </row>
    <row r="16" spans="1:15" ht="12" customHeight="1" x14ac:dyDescent="0.25">
      <c r="A16" s="44" t="s">
        <v>16</v>
      </c>
      <c r="B16" s="54">
        <v>0.3125</v>
      </c>
      <c r="C16" s="55">
        <v>0.5</v>
      </c>
      <c r="D16" s="55">
        <v>0.52083333333333337</v>
      </c>
      <c r="E16" s="55">
        <v>0.66666666666666663</v>
      </c>
      <c r="F16" s="35">
        <f>(C16-B16)+(E16-D16)</f>
        <v>0.33333333333333326</v>
      </c>
      <c r="G16" s="50">
        <f t="shared" si="1"/>
        <v>7.9999999999999982</v>
      </c>
      <c r="H16" s="107" t="s">
        <v>52</v>
      </c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4">
        <v>0.3125</v>
      </c>
      <c r="C17" s="55">
        <v>0.5</v>
      </c>
      <c r="D17" s="55">
        <v>0.52083333333333337</v>
      </c>
      <c r="E17" s="55">
        <v>0.66666666666666663</v>
      </c>
      <c r="F17" s="35">
        <f t="shared" ref="F17:F39" si="6">(C17-B17)+(E17-D17)</f>
        <v>0.33333333333333326</v>
      </c>
      <c r="G17" s="50">
        <f t="shared" si="1"/>
        <v>7.9999999999999982</v>
      </c>
      <c r="H17" s="107" t="s">
        <v>52</v>
      </c>
      <c r="I17" s="59"/>
      <c r="J17" s="60"/>
      <c r="K17" s="60"/>
      <c r="L17" s="60"/>
      <c r="M17" s="61"/>
      <c r="N17" s="67"/>
    </row>
    <row r="18" spans="1:14" ht="12" customHeight="1" x14ac:dyDescent="0.25">
      <c r="A18" s="44" t="s">
        <v>18</v>
      </c>
      <c r="B18" s="54">
        <v>0.3125</v>
      </c>
      <c r="C18" s="55">
        <v>0.5</v>
      </c>
      <c r="D18" s="55">
        <v>0.52083333333333337</v>
      </c>
      <c r="E18" s="55">
        <v>0.66666666666666663</v>
      </c>
      <c r="F18" s="35">
        <f t="shared" si="6"/>
        <v>0.33333333333333326</v>
      </c>
      <c r="G18" s="50">
        <f t="shared" si="1"/>
        <v>7.9999999999999982</v>
      </c>
      <c r="H18" s="107" t="s">
        <v>52</v>
      </c>
      <c r="I18" s="59"/>
      <c r="J18" s="60"/>
      <c r="K18" s="60"/>
      <c r="L18" s="60"/>
      <c r="M18" s="61"/>
      <c r="N18" s="67"/>
    </row>
    <row r="19" spans="1:14" ht="12" customHeight="1" x14ac:dyDescent="0.25">
      <c r="A19" s="44" t="s">
        <v>19</v>
      </c>
      <c r="B19" s="52"/>
      <c r="C19" s="53"/>
      <c r="D19" s="53"/>
      <c r="E19" s="53"/>
      <c r="F19" s="34">
        <f t="shared" si="6"/>
        <v>0</v>
      </c>
      <c r="G19" s="49">
        <f t="shared" si="1"/>
        <v>0</v>
      </c>
      <c r="H19" s="107"/>
      <c r="I19" s="56"/>
      <c r="J19" s="57"/>
      <c r="K19" s="57"/>
      <c r="L19" s="57"/>
      <c r="M19" s="58"/>
      <c r="N19" s="67"/>
    </row>
    <row r="20" spans="1:14" ht="12" customHeight="1" x14ac:dyDescent="0.25">
      <c r="A20" s="44" t="s">
        <v>20</v>
      </c>
      <c r="B20" s="52"/>
      <c r="C20" s="53"/>
      <c r="D20" s="53"/>
      <c r="E20" s="53"/>
      <c r="F20" s="34">
        <f t="shared" ref="F20" si="7">(C20-B20)+(E20-D20)</f>
        <v>0</v>
      </c>
      <c r="G20" s="49">
        <f t="shared" ref="G20" si="8">F20*24</f>
        <v>0</v>
      </c>
      <c r="H20" s="107"/>
      <c r="I20" s="56"/>
      <c r="J20" s="57"/>
      <c r="K20" s="57"/>
      <c r="L20" s="57"/>
      <c r="M20" s="58"/>
      <c r="N20" s="67"/>
    </row>
    <row r="21" spans="1:14" ht="12" customHeight="1" x14ac:dyDescent="0.25">
      <c r="A21" s="44" t="s">
        <v>21</v>
      </c>
      <c r="B21" s="54">
        <v>0.3125</v>
      </c>
      <c r="C21" s="55">
        <v>0.5</v>
      </c>
      <c r="D21" s="55">
        <v>0.52083333333333337</v>
      </c>
      <c r="E21" s="55">
        <v>0.66666666666666663</v>
      </c>
      <c r="F21" s="35">
        <f t="shared" si="6"/>
        <v>0.33333333333333326</v>
      </c>
      <c r="G21" s="50">
        <f t="shared" si="1"/>
        <v>7.9999999999999982</v>
      </c>
      <c r="H21" s="107" t="s">
        <v>52</v>
      </c>
      <c r="I21" s="59"/>
      <c r="J21" s="60"/>
      <c r="K21" s="60"/>
      <c r="L21" s="60"/>
      <c r="M21" s="61"/>
      <c r="N21" s="67"/>
    </row>
    <row r="22" spans="1:14" ht="12" customHeight="1" x14ac:dyDescent="0.25">
      <c r="A22" s="44" t="s">
        <v>22</v>
      </c>
      <c r="B22" s="54">
        <v>0.3125</v>
      </c>
      <c r="C22" s="55">
        <v>0.5</v>
      </c>
      <c r="D22" s="55">
        <v>0.52083333333333337</v>
      </c>
      <c r="E22" s="55">
        <v>0.66666666666666663</v>
      </c>
      <c r="F22" s="35">
        <f t="shared" si="6"/>
        <v>0.33333333333333326</v>
      </c>
      <c r="G22" s="50">
        <f t="shared" si="1"/>
        <v>7.9999999999999982</v>
      </c>
      <c r="H22" s="107" t="s">
        <v>52</v>
      </c>
      <c r="I22" s="59"/>
      <c r="J22" s="60"/>
      <c r="K22" s="60"/>
      <c r="L22" s="60"/>
      <c r="M22" s="61"/>
      <c r="N22" s="67"/>
    </row>
    <row r="23" spans="1:14" ht="12" customHeight="1" x14ac:dyDescent="0.25">
      <c r="A23" s="44" t="s">
        <v>23</v>
      </c>
      <c r="B23" s="54">
        <v>0.3125</v>
      </c>
      <c r="C23" s="55">
        <v>0.5</v>
      </c>
      <c r="D23" s="55">
        <v>0.52083333333333337</v>
      </c>
      <c r="E23" s="55">
        <v>0.66666666666666663</v>
      </c>
      <c r="F23" s="35">
        <f t="shared" si="6"/>
        <v>0.33333333333333326</v>
      </c>
      <c r="G23" s="50">
        <f t="shared" si="1"/>
        <v>7.9999999999999982</v>
      </c>
      <c r="H23" s="107" t="s">
        <v>52</v>
      </c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4">
        <v>0.3125</v>
      </c>
      <c r="C24" s="55">
        <v>0.5</v>
      </c>
      <c r="D24" s="55">
        <v>0.52083333333333337</v>
      </c>
      <c r="E24" s="55">
        <v>0.66666666666666663</v>
      </c>
      <c r="F24" s="35">
        <f t="shared" si="6"/>
        <v>0.33333333333333326</v>
      </c>
      <c r="G24" s="50">
        <f t="shared" si="1"/>
        <v>7.9999999999999982</v>
      </c>
      <c r="H24" s="107" t="s">
        <v>52</v>
      </c>
      <c r="I24" s="59"/>
      <c r="J24" s="60"/>
      <c r="K24" s="60"/>
      <c r="L24" s="60"/>
      <c r="M24" s="61"/>
      <c r="N24" s="67"/>
    </row>
    <row r="25" spans="1:14" ht="12" customHeight="1" x14ac:dyDescent="0.25">
      <c r="A25" s="44" t="s">
        <v>25</v>
      </c>
      <c r="B25" s="54">
        <v>0.3125</v>
      </c>
      <c r="C25" s="55">
        <v>0.5</v>
      </c>
      <c r="D25" s="55">
        <v>0.52083333333333337</v>
      </c>
      <c r="E25" s="55">
        <v>0.66666666666666663</v>
      </c>
      <c r="F25" s="35">
        <f t="shared" si="6"/>
        <v>0.33333333333333326</v>
      </c>
      <c r="G25" s="50">
        <f t="shared" si="1"/>
        <v>7.9999999999999982</v>
      </c>
      <c r="H25" s="107" t="s">
        <v>52</v>
      </c>
      <c r="I25" s="59"/>
      <c r="J25" s="60"/>
      <c r="K25" s="60"/>
      <c r="L25" s="60"/>
      <c r="M25" s="61"/>
      <c r="N25" s="67"/>
    </row>
    <row r="26" spans="1:14" ht="12" customHeight="1" x14ac:dyDescent="0.25">
      <c r="A26" s="44" t="s">
        <v>26</v>
      </c>
      <c r="B26" s="52"/>
      <c r="C26" s="53"/>
      <c r="D26" s="53"/>
      <c r="E26" s="53"/>
      <c r="F26" s="34">
        <f t="shared" ref="F26:F27" si="9">(C26-B26)+(E26-D26)</f>
        <v>0</v>
      </c>
      <c r="G26" s="49">
        <f t="shared" ref="G26:G27" si="10">F26*24</f>
        <v>0</v>
      </c>
      <c r="H26" s="107"/>
      <c r="I26" s="56"/>
      <c r="J26" s="57"/>
      <c r="K26" s="57"/>
      <c r="L26" s="57"/>
      <c r="M26" s="58"/>
      <c r="N26" s="67"/>
    </row>
    <row r="27" spans="1:14" ht="12" customHeight="1" x14ac:dyDescent="0.25">
      <c r="A27" s="44" t="s">
        <v>27</v>
      </c>
      <c r="B27" s="52"/>
      <c r="C27" s="53"/>
      <c r="D27" s="53"/>
      <c r="E27" s="53"/>
      <c r="F27" s="34">
        <f t="shared" si="9"/>
        <v>0</v>
      </c>
      <c r="G27" s="49">
        <f t="shared" si="10"/>
        <v>0</v>
      </c>
      <c r="H27" s="107"/>
      <c r="I27" s="56"/>
      <c r="J27" s="57"/>
      <c r="K27" s="57"/>
      <c r="L27" s="57"/>
      <c r="M27" s="58"/>
      <c r="N27" s="66"/>
    </row>
    <row r="28" spans="1:14" ht="12" customHeight="1" x14ac:dyDescent="0.25">
      <c r="A28" s="44" t="s">
        <v>28</v>
      </c>
      <c r="B28" s="54">
        <v>0.3125</v>
      </c>
      <c r="C28" s="55">
        <v>0.5</v>
      </c>
      <c r="D28" s="55">
        <v>0.52083333333333337</v>
      </c>
      <c r="E28" s="55">
        <v>0.66666666666666663</v>
      </c>
      <c r="F28" s="35">
        <f t="shared" si="6"/>
        <v>0.33333333333333326</v>
      </c>
      <c r="G28" s="50">
        <f t="shared" si="1"/>
        <v>7.9999999999999982</v>
      </c>
      <c r="H28" s="107" t="s">
        <v>52</v>
      </c>
      <c r="I28" s="59"/>
      <c r="J28" s="60"/>
      <c r="K28" s="60"/>
      <c r="L28" s="60"/>
      <c r="M28" s="61"/>
      <c r="N28" s="67"/>
    </row>
    <row r="29" spans="1:14" ht="12" customHeight="1" x14ac:dyDescent="0.25">
      <c r="A29" s="44" t="s">
        <v>29</v>
      </c>
      <c r="B29" s="54">
        <v>0.3125</v>
      </c>
      <c r="C29" s="55">
        <v>0.5</v>
      </c>
      <c r="D29" s="55">
        <v>0.52083333333333337</v>
      </c>
      <c r="E29" s="55">
        <v>0.66666666666666663</v>
      </c>
      <c r="F29" s="35">
        <f t="shared" si="6"/>
        <v>0.33333333333333326</v>
      </c>
      <c r="G29" s="50">
        <f t="shared" si="1"/>
        <v>7.9999999999999982</v>
      </c>
      <c r="H29" s="107" t="s">
        <v>52</v>
      </c>
      <c r="I29" s="59"/>
      <c r="J29" s="60"/>
      <c r="K29" s="60"/>
      <c r="L29" s="60"/>
      <c r="M29" s="61"/>
      <c r="N29" s="67"/>
    </row>
    <row r="30" spans="1:14" ht="12" customHeight="1" x14ac:dyDescent="0.25">
      <c r="A30" s="44" t="s">
        <v>30</v>
      </c>
      <c r="B30" s="54">
        <v>0.3125</v>
      </c>
      <c r="C30" s="55">
        <v>0.5</v>
      </c>
      <c r="D30" s="55">
        <v>0.52083333333333337</v>
      </c>
      <c r="E30" s="55">
        <v>0.66666666666666663</v>
      </c>
      <c r="F30" s="35">
        <f t="shared" si="6"/>
        <v>0.33333333333333326</v>
      </c>
      <c r="G30" s="50">
        <f t="shared" si="1"/>
        <v>7.9999999999999982</v>
      </c>
      <c r="H30" s="107" t="s">
        <v>52</v>
      </c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4">
        <v>0.3125</v>
      </c>
      <c r="C31" s="55">
        <v>0.5</v>
      </c>
      <c r="D31" s="55">
        <v>0.52083333333333337</v>
      </c>
      <c r="E31" s="55">
        <v>0.66666666666666663</v>
      </c>
      <c r="F31" s="35">
        <f t="shared" si="6"/>
        <v>0.33333333333333326</v>
      </c>
      <c r="G31" s="50">
        <f t="shared" si="1"/>
        <v>7.9999999999999982</v>
      </c>
      <c r="H31" s="107" t="s">
        <v>52</v>
      </c>
      <c r="I31" s="59"/>
      <c r="J31" s="60"/>
      <c r="K31" s="60"/>
      <c r="L31" s="60"/>
      <c r="M31" s="61"/>
      <c r="N31" s="67"/>
    </row>
    <row r="32" spans="1:14" ht="12" customHeight="1" x14ac:dyDescent="0.25">
      <c r="A32" s="44" t="s">
        <v>32</v>
      </c>
      <c r="B32" s="52"/>
      <c r="C32" s="53"/>
      <c r="D32" s="53"/>
      <c r="E32" s="53"/>
      <c r="F32" s="34"/>
      <c r="G32" s="58" t="s">
        <v>70</v>
      </c>
      <c r="H32" s="107"/>
      <c r="I32" s="56"/>
      <c r="J32" s="57"/>
      <c r="K32" s="57"/>
      <c r="L32" s="57"/>
      <c r="M32" s="58"/>
      <c r="N32" s="67"/>
    </row>
    <row r="33" spans="1:14" ht="12" customHeight="1" x14ac:dyDescent="0.25">
      <c r="A33" s="44" t="s">
        <v>33</v>
      </c>
      <c r="B33" s="52"/>
      <c r="C33" s="53"/>
      <c r="D33" s="53"/>
      <c r="E33" s="53"/>
      <c r="F33" s="34">
        <f t="shared" ref="F33:F34" si="11">(C33-B33)+(E33-D33)</f>
        <v>0</v>
      </c>
      <c r="G33" s="49">
        <f t="shared" ref="G33:G34" si="12">F33*24</f>
        <v>0</v>
      </c>
      <c r="H33" s="107"/>
      <c r="I33" s="56"/>
      <c r="J33" s="57"/>
      <c r="K33" s="57"/>
      <c r="L33" s="57"/>
      <c r="M33" s="58"/>
      <c r="N33" s="67"/>
    </row>
    <row r="34" spans="1:14" ht="12" customHeight="1" x14ac:dyDescent="0.25">
      <c r="A34" s="44" t="s">
        <v>34</v>
      </c>
      <c r="B34" s="52"/>
      <c r="C34" s="53"/>
      <c r="D34" s="53"/>
      <c r="E34" s="53"/>
      <c r="F34" s="34">
        <f t="shared" si="11"/>
        <v>0</v>
      </c>
      <c r="G34" s="49">
        <f t="shared" si="12"/>
        <v>0</v>
      </c>
      <c r="H34" s="107"/>
      <c r="I34" s="56"/>
      <c r="J34" s="57"/>
      <c r="K34" s="57"/>
      <c r="L34" s="57"/>
      <c r="M34" s="58"/>
      <c r="N34" s="67"/>
    </row>
    <row r="35" spans="1:14" ht="12" customHeight="1" x14ac:dyDescent="0.25">
      <c r="A35" s="44" t="s">
        <v>35</v>
      </c>
      <c r="B35" s="54">
        <v>0.3125</v>
      </c>
      <c r="C35" s="55">
        <v>0.5</v>
      </c>
      <c r="D35" s="55">
        <v>0.52083333333333337</v>
      </c>
      <c r="E35" s="55">
        <v>0.66666666666666663</v>
      </c>
      <c r="F35" s="35">
        <f t="shared" si="6"/>
        <v>0.33333333333333326</v>
      </c>
      <c r="G35" s="50">
        <f t="shared" si="1"/>
        <v>7.9999999999999982</v>
      </c>
      <c r="H35" s="107" t="s">
        <v>52</v>
      </c>
      <c r="I35" s="59"/>
      <c r="J35" s="60"/>
      <c r="K35" s="60"/>
      <c r="L35" s="60"/>
      <c r="M35" s="61"/>
      <c r="N35" s="67" t="s">
        <v>124</v>
      </c>
    </row>
    <row r="36" spans="1:14" ht="12" customHeight="1" x14ac:dyDescent="0.25">
      <c r="A36" s="44" t="s">
        <v>36</v>
      </c>
      <c r="B36" s="54">
        <v>0.3125</v>
      </c>
      <c r="C36" s="55">
        <v>0.5</v>
      </c>
      <c r="D36" s="55">
        <v>0.52083333333333337</v>
      </c>
      <c r="E36" s="55">
        <v>0.66666666666666663</v>
      </c>
      <c r="F36" s="35">
        <f t="shared" si="6"/>
        <v>0.33333333333333326</v>
      </c>
      <c r="G36" s="50">
        <f t="shared" si="1"/>
        <v>7.9999999999999982</v>
      </c>
      <c r="H36" s="107" t="s">
        <v>52</v>
      </c>
      <c r="I36" s="59"/>
      <c r="J36" s="60"/>
      <c r="K36" s="60"/>
      <c r="L36" s="60"/>
      <c r="M36" s="61"/>
      <c r="N36" s="67" t="s">
        <v>124</v>
      </c>
    </row>
    <row r="37" spans="1:14" ht="12" customHeight="1" x14ac:dyDescent="0.25">
      <c r="A37" s="44" t="s">
        <v>37</v>
      </c>
      <c r="B37" s="54">
        <v>0.3125</v>
      </c>
      <c r="C37" s="55">
        <v>0.5</v>
      </c>
      <c r="D37" s="55">
        <v>0.52083333333333337</v>
      </c>
      <c r="E37" s="55">
        <v>0.66666666666666663</v>
      </c>
      <c r="F37" s="35">
        <f t="shared" si="6"/>
        <v>0.33333333333333326</v>
      </c>
      <c r="G37" s="50">
        <f t="shared" si="1"/>
        <v>7.9999999999999982</v>
      </c>
      <c r="H37" s="107" t="s">
        <v>52</v>
      </c>
      <c r="I37" s="59"/>
      <c r="J37" s="60"/>
      <c r="K37" s="60"/>
      <c r="L37" s="60"/>
      <c r="M37" s="61"/>
      <c r="N37" s="67" t="s">
        <v>124</v>
      </c>
    </row>
    <row r="38" spans="1:14" ht="12" customHeight="1" x14ac:dyDescent="0.25">
      <c r="A38" s="44" t="s">
        <v>38</v>
      </c>
      <c r="B38" s="54">
        <v>0.3125</v>
      </c>
      <c r="C38" s="55">
        <v>0.5</v>
      </c>
      <c r="D38" s="55">
        <v>0.52083333333333337</v>
      </c>
      <c r="E38" s="55">
        <v>0.66666666666666663</v>
      </c>
      <c r="F38" s="35">
        <f t="shared" si="6"/>
        <v>0.33333333333333326</v>
      </c>
      <c r="G38" s="50">
        <f t="shared" si="1"/>
        <v>7.9999999999999982</v>
      </c>
      <c r="H38" s="107" t="s">
        <v>52</v>
      </c>
      <c r="I38" s="59"/>
      <c r="J38" s="60"/>
      <c r="K38" s="60"/>
      <c r="L38" s="60"/>
      <c r="M38" s="61"/>
      <c r="N38" s="67" t="s">
        <v>124</v>
      </c>
    </row>
    <row r="39" spans="1:14" ht="12" customHeight="1" thickBot="1" x14ac:dyDescent="0.3">
      <c r="A39" s="94" t="s">
        <v>39</v>
      </c>
      <c r="B39" s="95">
        <v>0.3125</v>
      </c>
      <c r="C39" s="96">
        <v>0.5</v>
      </c>
      <c r="D39" s="96">
        <v>0.52083333333333337</v>
      </c>
      <c r="E39" s="96">
        <v>0.66666666666666663</v>
      </c>
      <c r="F39" s="97">
        <f t="shared" si="6"/>
        <v>0.33333333333333326</v>
      </c>
      <c r="G39" s="98">
        <f t="shared" si="1"/>
        <v>7.9999999999999982</v>
      </c>
      <c r="H39" s="109" t="s">
        <v>52</v>
      </c>
      <c r="I39" s="99"/>
      <c r="J39" s="100"/>
      <c r="K39" s="100"/>
      <c r="L39" s="100"/>
      <c r="M39" s="101"/>
      <c r="N39" s="67" t="s">
        <v>124</v>
      </c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0.33333333333333331</v>
      </c>
      <c r="G40" s="51">
        <f>COUNTIF($G$9:$G$39,"svátek")*K4</f>
        <v>8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7.6666666666666616</v>
      </c>
      <c r="G41" s="84">
        <f>SUM(G9:G40)</f>
        <v>183.99999999999997</v>
      </c>
      <c r="H41" s="85">
        <f>COUNTIF(H9:H39,"ano")</f>
        <v>22</v>
      </c>
      <c r="I41" s="116">
        <f>SUM(I9:I39)</f>
        <v>0</v>
      </c>
      <c r="J41" s="117">
        <f t="shared" ref="J41:M41" si="13">SUM(J9:J39)</f>
        <v>0</v>
      </c>
      <c r="K41" s="117">
        <f t="shared" si="13"/>
        <v>0</v>
      </c>
      <c r="L41" s="117">
        <f t="shared" si="13"/>
        <v>0</v>
      </c>
      <c r="M41" s="118">
        <f t="shared" si="13"/>
        <v>0</v>
      </c>
      <c r="N41" s="89">
        <f>SUM(G41,I41:M41)</f>
        <v>183.99999999999997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4.6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CUjthAayyN2MvPCQxBdKohpXIBVcypEYuWtqYoUmB0/oGKmGoo68ZE0Cc9aOilIqnc344+Q3p+m6QAOR4bdxsQ==" saltValue="czLtP1Jy4O1G2KTqu2g1EQ==" spinCount="100000" sheet="1" objects="1" scenarios="1"/>
  <mergeCells count="38">
    <mergeCell ref="A55:N55"/>
    <mergeCell ref="A56:N56"/>
    <mergeCell ref="A2:N2"/>
    <mergeCell ref="A46:N46"/>
    <mergeCell ref="A48:N48"/>
    <mergeCell ref="K7:K8"/>
    <mergeCell ref="L7:L8"/>
    <mergeCell ref="M7:M8"/>
    <mergeCell ref="N7:N8"/>
    <mergeCell ref="A44:N44"/>
    <mergeCell ref="A42:N42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" style="6" customWidth="1"/>
    <col min="13" max="13" width="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12" t="s">
        <v>126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/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/>
      <c r="E4" s="164"/>
      <c r="F4" s="164"/>
      <c r="G4" s="164"/>
      <c r="H4" s="164"/>
      <c r="I4" s="164"/>
      <c r="J4" s="165"/>
      <c r="K4" s="158"/>
      <c r="L4" s="158"/>
      <c r="M4" s="158"/>
      <c r="N4" s="190"/>
      <c r="O4" s="21"/>
    </row>
    <row r="5" spans="1:15" ht="12.6" customHeight="1" x14ac:dyDescent="0.25">
      <c r="A5" s="161" t="s">
        <v>53</v>
      </c>
      <c r="B5" s="161"/>
      <c r="C5" s="161"/>
      <c r="D5" s="93"/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90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88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89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4"/>
      <c r="C9" s="55"/>
      <c r="D9" s="55"/>
      <c r="E9" s="55"/>
      <c r="F9" s="35"/>
      <c r="G9" s="50"/>
      <c r="H9" s="110"/>
      <c r="I9" s="59"/>
      <c r="J9" s="60"/>
      <c r="K9" s="60"/>
      <c r="L9" s="60"/>
      <c r="M9" s="61"/>
      <c r="N9" s="65"/>
    </row>
    <row r="10" spans="1:15" ht="12" customHeight="1" x14ac:dyDescent="0.25">
      <c r="A10" s="44" t="s">
        <v>10</v>
      </c>
      <c r="B10" s="54"/>
      <c r="C10" s="55"/>
      <c r="D10" s="55"/>
      <c r="E10" s="55"/>
      <c r="F10" s="35"/>
      <c r="G10" s="50"/>
      <c r="H10" s="110"/>
      <c r="I10" s="59"/>
      <c r="J10" s="60"/>
      <c r="K10" s="60"/>
      <c r="L10" s="60"/>
      <c r="M10" s="61"/>
      <c r="N10" s="66"/>
    </row>
    <row r="11" spans="1:15" ht="12" customHeight="1" x14ac:dyDescent="0.25">
      <c r="A11" s="44" t="s">
        <v>11</v>
      </c>
      <c r="B11" s="54"/>
      <c r="C11" s="55"/>
      <c r="D11" s="55"/>
      <c r="E11" s="55"/>
      <c r="F11" s="35"/>
      <c r="G11" s="50"/>
      <c r="H11" s="110"/>
      <c r="I11" s="59"/>
      <c r="J11" s="60"/>
      <c r="K11" s="60"/>
      <c r="L11" s="60"/>
      <c r="M11" s="61"/>
      <c r="N11" s="67"/>
    </row>
    <row r="12" spans="1:15" ht="12" customHeight="1" x14ac:dyDescent="0.25">
      <c r="A12" s="44" t="s">
        <v>12</v>
      </c>
      <c r="B12" s="54"/>
      <c r="C12" s="55"/>
      <c r="D12" s="55"/>
      <c r="E12" s="55"/>
      <c r="F12" s="35"/>
      <c r="G12" s="50"/>
      <c r="H12" s="110"/>
      <c r="I12" s="59"/>
      <c r="J12" s="60"/>
      <c r="K12" s="60"/>
      <c r="L12" s="60"/>
      <c r="M12" s="61"/>
      <c r="N12" s="67"/>
    </row>
    <row r="13" spans="1:15" ht="12" customHeight="1" x14ac:dyDescent="0.25">
      <c r="A13" s="44" t="s">
        <v>13</v>
      </c>
      <c r="B13" s="54"/>
      <c r="C13" s="55"/>
      <c r="D13" s="55"/>
      <c r="E13" s="55"/>
      <c r="F13" s="35"/>
      <c r="G13" s="50"/>
      <c r="H13" s="110"/>
      <c r="I13" s="59"/>
      <c r="J13" s="60"/>
      <c r="K13" s="60"/>
      <c r="L13" s="60"/>
      <c r="M13" s="61"/>
      <c r="N13" s="67"/>
    </row>
    <row r="14" spans="1:15" ht="12" customHeight="1" x14ac:dyDescent="0.25">
      <c r="A14" s="44" t="s">
        <v>14</v>
      </c>
      <c r="B14" s="54"/>
      <c r="C14" s="55"/>
      <c r="D14" s="55"/>
      <c r="E14" s="55"/>
      <c r="F14" s="35"/>
      <c r="G14" s="50"/>
      <c r="H14" s="110"/>
      <c r="I14" s="59"/>
      <c r="J14" s="60"/>
      <c r="K14" s="60"/>
      <c r="L14" s="60"/>
      <c r="M14" s="61"/>
      <c r="N14" s="67"/>
    </row>
    <row r="15" spans="1:15" ht="12" customHeight="1" x14ac:dyDescent="0.25">
      <c r="A15" s="44" t="s">
        <v>15</v>
      </c>
      <c r="B15" s="54"/>
      <c r="C15" s="55"/>
      <c r="D15" s="55"/>
      <c r="E15" s="55"/>
      <c r="F15" s="35"/>
      <c r="G15" s="50"/>
      <c r="H15" s="110"/>
      <c r="I15" s="59"/>
      <c r="J15" s="60"/>
      <c r="K15" s="60"/>
      <c r="L15" s="60"/>
      <c r="M15" s="61"/>
      <c r="N15" s="67"/>
    </row>
    <row r="16" spans="1:15" ht="12" customHeight="1" x14ac:dyDescent="0.25">
      <c r="A16" s="44" t="s">
        <v>16</v>
      </c>
      <c r="B16" s="54"/>
      <c r="C16" s="55"/>
      <c r="D16" s="55"/>
      <c r="E16" s="55"/>
      <c r="F16" s="35"/>
      <c r="G16" s="50"/>
      <c r="H16" s="110"/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4"/>
      <c r="C17" s="55"/>
      <c r="D17" s="55"/>
      <c r="E17" s="55"/>
      <c r="F17" s="35"/>
      <c r="G17" s="50"/>
      <c r="H17" s="110"/>
      <c r="I17" s="59"/>
      <c r="J17" s="60"/>
      <c r="K17" s="60"/>
      <c r="L17" s="60"/>
      <c r="M17" s="61"/>
      <c r="N17" s="67"/>
    </row>
    <row r="18" spans="1:14" ht="12" customHeight="1" x14ac:dyDescent="0.25">
      <c r="A18" s="44" t="s">
        <v>18</v>
      </c>
      <c r="B18" s="54"/>
      <c r="C18" s="55"/>
      <c r="D18" s="55"/>
      <c r="E18" s="55"/>
      <c r="F18" s="35"/>
      <c r="G18" s="50"/>
      <c r="H18" s="110"/>
      <c r="I18" s="59"/>
      <c r="J18" s="60"/>
      <c r="K18" s="60"/>
      <c r="L18" s="60"/>
      <c r="M18" s="61"/>
      <c r="N18" s="67"/>
    </row>
    <row r="19" spans="1:14" ht="12" customHeight="1" x14ac:dyDescent="0.25">
      <c r="A19" s="44" t="s">
        <v>19</v>
      </c>
      <c r="B19" s="54"/>
      <c r="C19" s="55"/>
      <c r="D19" s="55"/>
      <c r="E19" s="55"/>
      <c r="F19" s="35"/>
      <c r="G19" s="50"/>
      <c r="H19" s="110"/>
      <c r="I19" s="59"/>
      <c r="J19" s="60"/>
      <c r="K19" s="60"/>
      <c r="L19" s="60"/>
      <c r="M19" s="61"/>
      <c r="N19" s="67"/>
    </row>
    <row r="20" spans="1:14" ht="12" customHeight="1" x14ac:dyDescent="0.25">
      <c r="A20" s="44" t="s">
        <v>20</v>
      </c>
      <c r="B20" s="54"/>
      <c r="C20" s="55"/>
      <c r="D20" s="55"/>
      <c r="E20" s="55"/>
      <c r="F20" s="35"/>
      <c r="G20" s="50"/>
      <c r="H20" s="110"/>
      <c r="I20" s="59"/>
      <c r="J20" s="60"/>
      <c r="K20" s="60"/>
      <c r="L20" s="60"/>
      <c r="M20" s="61"/>
      <c r="N20" s="67"/>
    </row>
    <row r="21" spans="1:14" ht="12" customHeight="1" x14ac:dyDescent="0.25">
      <c r="A21" s="44" t="s">
        <v>21</v>
      </c>
      <c r="B21" s="54"/>
      <c r="C21" s="55"/>
      <c r="D21" s="55"/>
      <c r="E21" s="55"/>
      <c r="F21" s="35"/>
      <c r="G21" s="50"/>
      <c r="H21" s="110"/>
      <c r="I21" s="59"/>
      <c r="J21" s="60"/>
      <c r="K21" s="60"/>
      <c r="L21" s="60"/>
      <c r="M21" s="61"/>
      <c r="N21" s="67"/>
    </row>
    <row r="22" spans="1:14" ht="12" customHeight="1" x14ac:dyDescent="0.25">
      <c r="A22" s="44" t="s">
        <v>22</v>
      </c>
      <c r="B22" s="54"/>
      <c r="C22" s="55"/>
      <c r="D22" s="55"/>
      <c r="E22" s="55"/>
      <c r="F22" s="35"/>
      <c r="G22" s="50"/>
      <c r="H22" s="110"/>
      <c r="I22" s="59"/>
      <c r="J22" s="60"/>
      <c r="K22" s="60"/>
      <c r="L22" s="60"/>
      <c r="M22" s="61"/>
      <c r="N22" s="67"/>
    </row>
    <row r="23" spans="1:14" ht="12" customHeight="1" x14ac:dyDescent="0.25">
      <c r="A23" s="44" t="s">
        <v>23</v>
      </c>
      <c r="B23" s="54"/>
      <c r="C23" s="55"/>
      <c r="D23" s="55"/>
      <c r="E23" s="55"/>
      <c r="F23" s="35"/>
      <c r="G23" s="50"/>
      <c r="H23" s="110"/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4"/>
      <c r="C24" s="55"/>
      <c r="D24" s="55"/>
      <c r="E24" s="55"/>
      <c r="F24" s="35"/>
      <c r="G24" s="50"/>
      <c r="H24" s="110"/>
      <c r="I24" s="59"/>
      <c r="J24" s="60"/>
      <c r="K24" s="60"/>
      <c r="L24" s="60"/>
      <c r="M24" s="61"/>
      <c r="N24" s="67"/>
    </row>
    <row r="25" spans="1:14" ht="12" customHeight="1" x14ac:dyDescent="0.25">
      <c r="A25" s="44" t="s">
        <v>25</v>
      </c>
      <c r="B25" s="54"/>
      <c r="C25" s="55"/>
      <c r="D25" s="55"/>
      <c r="E25" s="55"/>
      <c r="F25" s="35"/>
      <c r="G25" s="50"/>
      <c r="H25" s="110"/>
      <c r="I25" s="59"/>
      <c r="J25" s="60"/>
      <c r="K25" s="60"/>
      <c r="L25" s="60"/>
      <c r="M25" s="61"/>
      <c r="N25" s="67"/>
    </row>
    <row r="26" spans="1:14" ht="12" customHeight="1" x14ac:dyDescent="0.25">
      <c r="A26" s="44" t="s">
        <v>26</v>
      </c>
      <c r="B26" s="54"/>
      <c r="C26" s="55"/>
      <c r="D26" s="55"/>
      <c r="E26" s="55"/>
      <c r="F26" s="35"/>
      <c r="G26" s="50"/>
      <c r="H26" s="110"/>
      <c r="I26" s="59"/>
      <c r="J26" s="60"/>
      <c r="K26" s="60"/>
      <c r="L26" s="60"/>
      <c r="M26" s="61"/>
      <c r="N26" s="67"/>
    </row>
    <row r="27" spans="1:14" ht="12" customHeight="1" x14ac:dyDescent="0.25">
      <c r="A27" s="44" t="s">
        <v>27</v>
      </c>
      <c r="B27" s="54"/>
      <c r="C27" s="55"/>
      <c r="D27" s="55"/>
      <c r="E27" s="55"/>
      <c r="F27" s="35"/>
      <c r="G27" s="50"/>
      <c r="H27" s="110"/>
      <c r="I27" s="59"/>
      <c r="J27" s="60"/>
      <c r="K27" s="60"/>
      <c r="L27" s="60"/>
      <c r="M27" s="61"/>
      <c r="N27" s="66"/>
    </row>
    <row r="28" spans="1:14" ht="12" customHeight="1" x14ac:dyDescent="0.25">
      <c r="A28" s="44" t="s">
        <v>28</v>
      </c>
      <c r="B28" s="54"/>
      <c r="C28" s="55"/>
      <c r="D28" s="55"/>
      <c r="E28" s="55"/>
      <c r="F28" s="35"/>
      <c r="G28" s="50"/>
      <c r="H28" s="110"/>
      <c r="I28" s="59"/>
      <c r="J28" s="60"/>
      <c r="K28" s="60"/>
      <c r="L28" s="60"/>
      <c r="M28" s="61"/>
      <c r="N28" s="67"/>
    </row>
    <row r="29" spans="1:14" ht="12" customHeight="1" x14ac:dyDescent="0.25">
      <c r="A29" s="44" t="s">
        <v>29</v>
      </c>
      <c r="B29" s="54"/>
      <c r="C29" s="55"/>
      <c r="D29" s="55"/>
      <c r="E29" s="55"/>
      <c r="F29" s="35"/>
      <c r="G29" s="50"/>
      <c r="H29" s="110"/>
      <c r="I29" s="59"/>
      <c r="J29" s="60"/>
      <c r="K29" s="60"/>
      <c r="L29" s="60"/>
      <c r="M29" s="61"/>
      <c r="N29" s="67"/>
    </row>
    <row r="30" spans="1:14" ht="12" customHeight="1" x14ac:dyDescent="0.25">
      <c r="A30" s="44" t="s">
        <v>30</v>
      </c>
      <c r="B30" s="54"/>
      <c r="C30" s="55"/>
      <c r="D30" s="55"/>
      <c r="E30" s="55"/>
      <c r="F30" s="35"/>
      <c r="G30" s="50"/>
      <c r="H30" s="110"/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4"/>
      <c r="C31" s="55"/>
      <c r="D31" s="55"/>
      <c r="E31" s="55"/>
      <c r="F31" s="35"/>
      <c r="G31" s="50"/>
      <c r="H31" s="110"/>
      <c r="I31" s="59"/>
      <c r="J31" s="60"/>
      <c r="K31" s="60"/>
      <c r="L31" s="60"/>
      <c r="M31" s="61"/>
      <c r="N31" s="67"/>
    </row>
    <row r="32" spans="1:14" ht="12" customHeight="1" x14ac:dyDescent="0.25">
      <c r="A32" s="44" t="s">
        <v>32</v>
      </c>
      <c r="B32" s="54"/>
      <c r="C32" s="55"/>
      <c r="D32" s="55"/>
      <c r="E32" s="55"/>
      <c r="F32" s="35"/>
      <c r="G32" s="50"/>
      <c r="H32" s="110"/>
      <c r="I32" s="59"/>
      <c r="J32" s="60"/>
      <c r="K32" s="60"/>
      <c r="L32" s="60"/>
      <c r="M32" s="61"/>
      <c r="N32" s="67"/>
    </row>
    <row r="33" spans="1:14" ht="12" customHeight="1" x14ac:dyDescent="0.25">
      <c r="A33" s="44" t="s">
        <v>33</v>
      </c>
      <c r="B33" s="54"/>
      <c r="C33" s="55"/>
      <c r="D33" s="55"/>
      <c r="E33" s="55"/>
      <c r="F33" s="35"/>
      <c r="G33" s="50"/>
      <c r="H33" s="110"/>
      <c r="I33" s="59"/>
      <c r="J33" s="60"/>
      <c r="K33" s="60"/>
      <c r="L33" s="60"/>
      <c r="M33" s="61"/>
      <c r="N33" s="67"/>
    </row>
    <row r="34" spans="1:14" ht="12" customHeight="1" x14ac:dyDescent="0.25">
      <c r="A34" s="44" t="s">
        <v>34</v>
      </c>
      <c r="B34" s="54"/>
      <c r="C34" s="55"/>
      <c r="D34" s="55"/>
      <c r="E34" s="55"/>
      <c r="F34" s="35"/>
      <c r="G34" s="50"/>
      <c r="H34" s="110"/>
      <c r="I34" s="59"/>
      <c r="J34" s="60"/>
      <c r="K34" s="60"/>
      <c r="L34" s="60"/>
      <c r="M34" s="61"/>
      <c r="N34" s="67"/>
    </row>
    <row r="35" spans="1:14" ht="12" customHeight="1" x14ac:dyDescent="0.25">
      <c r="A35" s="44" t="s">
        <v>35</v>
      </c>
      <c r="B35" s="54"/>
      <c r="C35" s="55"/>
      <c r="D35" s="55"/>
      <c r="E35" s="55"/>
      <c r="F35" s="35"/>
      <c r="G35" s="50"/>
      <c r="H35" s="110"/>
      <c r="I35" s="59"/>
      <c r="J35" s="60"/>
      <c r="K35" s="60"/>
      <c r="L35" s="60"/>
      <c r="M35" s="61"/>
      <c r="N35" s="67"/>
    </row>
    <row r="36" spans="1:14" ht="12" customHeight="1" x14ac:dyDescent="0.25">
      <c r="A36" s="44" t="s">
        <v>36</v>
      </c>
      <c r="B36" s="54"/>
      <c r="C36" s="55"/>
      <c r="D36" s="55"/>
      <c r="E36" s="55"/>
      <c r="F36" s="35"/>
      <c r="G36" s="50"/>
      <c r="H36" s="110"/>
      <c r="I36" s="59"/>
      <c r="J36" s="60"/>
      <c r="K36" s="60"/>
      <c r="L36" s="60"/>
      <c r="M36" s="61"/>
      <c r="N36" s="67"/>
    </row>
    <row r="37" spans="1:14" ht="12" customHeight="1" x14ac:dyDescent="0.25">
      <c r="A37" s="44" t="s">
        <v>37</v>
      </c>
      <c r="B37" s="54"/>
      <c r="C37" s="55"/>
      <c r="D37" s="55"/>
      <c r="E37" s="55"/>
      <c r="F37" s="35"/>
      <c r="G37" s="50"/>
      <c r="H37" s="110"/>
      <c r="I37" s="59"/>
      <c r="J37" s="60"/>
      <c r="K37" s="60"/>
      <c r="L37" s="60"/>
      <c r="M37" s="61"/>
      <c r="N37" s="67"/>
    </row>
    <row r="38" spans="1:14" ht="12" customHeight="1" x14ac:dyDescent="0.25">
      <c r="A38" s="44" t="s">
        <v>38</v>
      </c>
      <c r="B38" s="54"/>
      <c r="C38" s="55"/>
      <c r="D38" s="55"/>
      <c r="E38" s="55"/>
      <c r="F38" s="35"/>
      <c r="G38" s="50"/>
      <c r="H38" s="110"/>
      <c r="I38" s="59"/>
      <c r="J38" s="60"/>
      <c r="K38" s="60"/>
      <c r="L38" s="60"/>
      <c r="M38" s="61"/>
      <c r="N38" s="67"/>
    </row>
    <row r="39" spans="1:14" ht="12" customHeight="1" thickBot="1" x14ac:dyDescent="0.3">
      <c r="A39" s="94" t="s">
        <v>39</v>
      </c>
      <c r="B39" s="95"/>
      <c r="C39" s="96"/>
      <c r="D39" s="96"/>
      <c r="E39" s="96"/>
      <c r="F39" s="97"/>
      <c r="G39" s="98"/>
      <c r="H39" s="111"/>
      <c r="I39" s="99"/>
      <c r="J39" s="100"/>
      <c r="K39" s="100"/>
      <c r="L39" s="100"/>
      <c r="M39" s="101"/>
      <c r="N39" s="67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</v>
      </c>
      <c r="G40" s="51">
        <f>COUNTIF($G$9:$G$39,"svátek")*K4</f>
        <v>0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0</v>
      </c>
      <c r="G41" s="84"/>
      <c r="H41" s="85"/>
      <c r="I41" s="86"/>
      <c r="J41" s="87"/>
      <c r="K41" s="87"/>
      <c r="L41" s="87"/>
      <c r="M41" s="88"/>
      <c r="N41" s="89"/>
    </row>
    <row r="42" spans="1:14" s="5" customFormat="1" ht="12" customHeight="1" x14ac:dyDescent="0.2">
      <c r="A42" s="28"/>
      <c r="B42" s="28"/>
      <c r="C42" s="28"/>
      <c r="D42" s="28"/>
      <c r="E42" s="28"/>
      <c r="F42" s="3"/>
      <c r="G42" s="4"/>
      <c r="H42" s="4"/>
      <c r="I42" s="2"/>
      <c r="J42" s="2"/>
      <c r="K42" s="2"/>
      <c r="L42" s="2"/>
      <c r="M42" s="7"/>
      <c r="N42" s="10" t="s">
        <v>79</v>
      </c>
    </row>
    <row r="43" spans="1:14" ht="12" customHeight="1" x14ac:dyDescent="0.2">
      <c r="B43" s="27"/>
      <c r="C43" s="27"/>
      <c r="D43" s="27"/>
      <c r="E43" s="27"/>
      <c r="I43" s="1"/>
      <c r="J43" s="1"/>
      <c r="K43" s="1"/>
      <c r="L43" s="1"/>
      <c r="M43" s="8"/>
      <c r="N43" s="1"/>
    </row>
    <row r="44" spans="1:14" ht="53.25" customHeight="1" x14ac:dyDescent="0.25">
      <c r="A44" s="162" t="s">
        <v>101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12.6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ht="12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" customHeight="1" x14ac:dyDescent="0.2">
      <c r="A49" s="157" t="s">
        <v>81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</row>
    <row r="50" spans="1:14" ht="12" customHeight="1" x14ac:dyDescent="0.2">
      <c r="A50" s="186" t="s">
        <v>83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</row>
    <row r="51" spans="1:14" ht="13.2" x14ac:dyDescent="0.25">
      <c r="A51" s="156" t="s">
        <v>82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</row>
    <row r="52" spans="1:14" ht="13.2" x14ac:dyDescent="0.25">
      <c r="A52" s="156" t="s">
        <v>103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</row>
    <row r="53" spans="1:14" ht="13.2" x14ac:dyDescent="0.25">
      <c r="A53" s="156" t="s">
        <v>104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84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30" t="s">
        <v>100</v>
      </c>
      <c r="B55" s="30"/>
      <c r="C55" s="30"/>
      <c r="D55" s="30"/>
      <c r="E55" s="30"/>
      <c r="F55" s="30"/>
      <c r="G55" s="30"/>
      <c r="H55" s="30"/>
      <c r="I55" s="31"/>
      <c r="J55" s="31"/>
      <c r="K55" s="31"/>
      <c r="L55" s="31"/>
      <c r="M55" s="32"/>
      <c r="N55" s="31"/>
    </row>
  </sheetData>
  <mergeCells count="33">
    <mergeCell ref="A4:C4"/>
    <mergeCell ref="D4:J4"/>
    <mergeCell ref="K4:M5"/>
    <mergeCell ref="N4:N5"/>
    <mergeCell ref="A5:C5"/>
    <mergeCell ref="A1:M1"/>
    <mergeCell ref="A2:N2"/>
    <mergeCell ref="A3:C3"/>
    <mergeCell ref="D3:J3"/>
    <mergeCell ref="K3:M3"/>
    <mergeCell ref="A46:N46"/>
    <mergeCell ref="E5:J5"/>
    <mergeCell ref="A6:N6"/>
    <mergeCell ref="B7:C7"/>
    <mergeCell ref="D7:E7"/>
    <mergeCell ref="F7:G7"/>
    <mergeCell ref="H7:H8"/>
    <mergeCell ref="I7:I8"/>
    <mergeCell ref="J7:J8"/>
    <mergeCell ref="K7:K8"/>
    <mergeCell ref="L7:L8"/>
    <mergeCell ref="M7:M8"/>
    <mergeCell ref="N7:N8"/>
    <mergeCell ref="A41:E41"/>
    <mergeCell ref="A44:N44"/>
    <mergeCell ref="A45:N45"/>
    <mergeCell ref="A54:N54"/>
    <mergeCell ref="A48:N48"/>
    <mergeCell ref="A49:N49"/>
    <mergeCell ref="A50:N50"/>
    <mergeCell ref="A51:N51"/>
    <mergeCell ref="A52:N52"/>
    <mergeCell ref="A53:N53"/>
  </mergeCells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list'!A59</f>
        <v>LEDEN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list'!B59*D5/100</f>
        <v>168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">
      <c r="A9" s="44" t="s">
        <v>9</v>
      </c>
      <c r="B9" s="52"/>
      <c r="C9" s="53"/>
      <c r="D9" s="53"/>
      <c r="E9" s="53"/>
      <c r="F9" s="33" t="s">
        <v>70</v>
      </c>
      <c r="G9" s="58" t="s">
        <v>70</v>
      </c>
      <c r="H9" s="106"/>
      <c r="I9" s="56"/>
      <c r="J9" s="57"/>
      <c r="K9" s="57"/>
      <c r="L9" s="57"/>
      <c r="M9" s="58"/>
      <c r="N9" s="65"/>
    </row>
    <row r="10" spans="1:15" ht="12" customHeight="1" x14ac:dyDescent="0.25">
      <c r="A10" s="44" t="s">
        <v>10</v>
      </c>
      <c r="B10" s="52"/>
      <c r="C10" s="53"/>
      <c r="D10" s="53"/>
      <c r="E10" s="53"/>
      <c r="F10" s="34">
        <f t="shared" ref="F10:F11" si="0">(C10-B10)+(E10-D10)</f>
        <v>0</v>
      </c>
      <c r="G10" s="49">
        <f t="shared" ref="G10:G11" si="1">F10*24</f>
        <v>0</v>
      </c>
      <c r="H10" s="107"/>
      <c r="I10" s="56"/>
      <c r="J10" s="57"/>
      <c r="K10" s="57"/>
      <c r="L10" s="57"/>
      <c r="M10" s="58"/>
      <c r="N10" s="66"/>
    </row>
    <row r="11" spans="1:15" ht="12" customHeight="1" x14ac:dyDescent="0.25">
      <c r="A11" s="44" t="s">
        <v>11</v>
      </c>
      <c r="B11" s="52"/>
      <c r="C11" s="53"/>
      <c r="D11" s="53"/>
      <c r="E11" s="53"/>
      <c r="F11" s="34">
        <f t="shared" si="0"/>
        <v>0</v>
      </c>
      <c r="G11" s="49">
        <f t="shared" si="1"/>
        <v>0</v>
      </c>
      <c r="H11" s="107"/>
      <c r="I11" s="56"/>
      <c r="J11" s="57"/>
      <c r="K11" s="57"/>
      <c r="L11" s="57"/>
      <c r="M11" s="58"/>
      <c r="N11" s="67"/>
    </row>
    <row r="12" spans="1:15" ht="12" customHeight="1" x14ac:dyDescent="0.25">
      <c r="A12" s="44" t="s">
        <v>12</v>
      </c>
      <c r="B12" s="54">
        <v>0.3125</v>
      </c>
      <c r="C12" s="55">
        <v>0.5</v>
      </c>
      <c r="D12" s="55">
        <v>0.52083333333333337</v>
      </c>
      <c r="E12" s="55">
        <v>0.66666666666666663</v>
      </c>
      <c r="F12" s="35">
        <f>(C12-B12)+(E12-D12)</f>
        <v>0.33333333333333326</v>
      </c>
      <c r="G12" s="50">
        <f t="shared" ref="G12" si="2">F12*24</f>
        <v>7.9999999999999982</v>
      </c>
      <c r="H12" s="107" t="s">
        <v>52</v>
      </c>
      <c r="I12" s="59"/>
      <c r="J12" s="60"/>
      <c r="K12" s="60"/>
      <c r="L12" s="60"/>
      <c r="M12" s="61"/>
      <c r="N12" s="67"/>
    </row>
    <row r="13" spans="1:15" ht="12" customHeight="1" x14ac:dyDescent="0.25">
      <c r="A13" s="44" t="s">
        <v>13</v>
      </c>
      <c r="B13" s="54">
        <v>0.3125</v>
      </c>
      <c r="C13" s="55">
        <v>0.5</v>
      </c>
      <c r="D13" s="55">
        <v>0.52083333333333337</v>
      </c>
      <c r="E13" s="55">
        <v>0.66666666666666663</v>
      </c>
      <c r="F13" s="35">
        <f>(C13-B13)+(E13-D13)</f>
        <v>0.33333333333333326</v>
      </c>
      <c r="G13" s="50">
        <f t="shared" ref="G13" si="3">F13*24</f>
        <v>7.9999999999999982</v>
      </c>
      <c r="H13" s="107" t="s">
        <v>52</v>
      </c>
      <c r="I13" s="59"/>
      <c r="J13" s="60"/>
      <c r="K13" s="60"/>
      <c r="L13" s="60"/>
      <c r="M13" s="61"/>
      <c r="N13" s="67"/>
    </row>
    <row r="14" spans="1:15" ht="12" customHeight="1" x14ac:dyDescent="0.25">
      <c r="A14" s="44" t="s">
        <v>14</v>
      </c>
      <c r="B14" s="54">
        <v>0.3125</v>
      </c>
      <c r="C14" s="55">
        <v>0.5</v>
      </c>
      <c r="D14" s="55">
        <v>0.52083333333333337</v>
      </c>
      <c r="E14" s="55">
        <v>0.66666666666666663</v>
      </c>
      <c r="F14" s="35">
        <f>(C14-B14)+(E14-D14)</f>
        <v>0.33333333333333326</v>
      </c>
      <c r="G14" s="50">
        <f t="shared" ref="G14:G35" si="4">F14*24</f>
        <v>7.9999999999999982</v>
      </c>
      <c r="H14" s="107" t="s">
        <v>52</v>
      </c>
      <c r="I14" s="59"/>
      <c r="J14" s="60"/>
      <c r="K14" s="60"/>
      <c r="L14" s="60"/>
      <c r="M14" s="61"/>
      <c r="N14" s="67"/>
    </row>
    <row r="15" spans="1:15" ht="12" customHeight="1" x14ac:dyDescent="0.25">
      <c r="A15" s="44" t="s">
        <v>15</v>
      </c>
      <c r="B15" s="54">
        <v>0.3125</v>
      </c>
      <c r="C15" s="55">
        <v>0.5</v>
      </c>
      <c r="D15" s="55">
        <v>0.52083333333333337</v>
      </c>
      <c r="E15" s="55">
        <v>0.66666666666666663</v>
      </c>
      <c r="F15" s="35">
        <f>(C15-B15)+(E15-D15)</f>
        <v>0.33333333333333326</v>
      </c>
      <c r="G15" s="50">
        <f t="shared" si="4"/>
        <v>7.9999999999999982</v>
      </c>
      <c r="H15" s="107" t="s">
        <v>52</v>
      </c>
      <c r="I15" s="59"/>
      <c r="J15" s="60"/>
      <c r="K15" s="60"/>
      <c r="L15" s="60"/>
      <c r="M15" s="61"/>
      <c r="N15" s="67"/>
    </row>
    <row r="16" spans="1:15" ht="12" customHeight="1" x14ac:dyDescent="0.25">
      <c r="A16" s="44" t="s">
        <v>16</v>
      </c>
      <c r="B16" s="54">
        <v>0.3125</v>
      </c>
      <c r="C16" s="55">
        <v>0.5</v>
      </c>
      <c r="D16" s="55">
        <v>0.52083333333333337</v>
      </c>
      <c r="E16" s="55">
        <v>0.66666666666666663</v>
      </c>
      <c r="F16" s="35">
        <f>(C16-B16)+(E16-D16)</f>
        <v>0.33333333333333326</v>
      </c>
      <c r="G16" s="50">
        <f t="shared" si="4"/>
        <v>7.9999999999999982</v>
      </c>
      <c r="H16" s="107" t="s">
        <v>52</v>
      </c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2"/>
      <c r="C17" s="53"/>
      <c r="D17" s="53"/>
      <c r="E17" s="53"/>
      <c r="F17" s="34">
        <f t="shared" ref="F17:F18" si="5">(C17-B17)+(E17-D17)</f>
        <v>0</v>
      </c>
      <c r="G17" s="49">
        <f t="shared" si="4"/>
        <v>0</v>
      </c>
      <c r="H17" s="107"/>
      <c r="I17" s="56"/>
      <c r="J17" s="57"/>
      <c r="K17" s="57"/>
      <c r="L17" s="57"/>
      <c r="M17" s="58"/>
      <c r="N17" s="67"/>
    </row>
    <row r="18" spans="1:14" ht="12" customHeight="1" x14ac:dyDescent="0.25">
      <c r="A18" s="44" t="s">
        <v>18</v>
      </c>
      <c r="B18" s="52"/>
      <c r="C18" s="53"/>
      <c r="D18" s="53"/>
      <c r="E18" s="53"/>
      <c r="F18" s="34">
        <f t="shared" si="5"/>
        <v>0</v>
      </c>
      <c r="G18" s="49">
        <f t="shared" si="4"/>
        <v>0</v>
      </c>
      <c r="H18" s="107"/>
      <c r="I18" s="56"/>
      <c r="J18" s="57"/>
      <c r="K18" s="57"/>
      <c r="L18" s="57"/>
      <c r="M18" s="58"/>
      <c r="N18" s="67"/>
    </row>
    <row r="19" spans="1:14" ht="12" customHeight="1" x14ac:dyDescent="0.25">
      <c r="A19" s="44" t="s">
        <v>19</v>
      </c>
      <c r="B19" s="54">
        <v>0.3125</v>
      </c>
      <c r="C19" s="55">
        <v>0.5</v>
      </c>
      <c r="D19" s="55">
        <v>0.52083333333333337</v>
      </c>
      <c r="E19" s="55">
        <v>0.66666666666666663</v>
      </c>
      <c r="F19" s="35">
        <f>(C19-B19)+(E19-D19)</f>
        <v>0.33333333333333326</v>
      </c>
      <c r="G19" s="50">
        <f t="shared" si="4"/>
        <v>7.9999999999999982</v>
      </c>
      <c r="H19" s="107" t="s">
        <v>52</v>
      </c>
      <c r="I19" s="59"/>
      <c r="J19" s="60"/>
      <c r="K19" s="60"/>
      <c r="L19" s="60"/>
      <c r="M19" s="61"/>
      <c r="N19" s="67"/>
    </row>
    <row r="20" spans="1:14" ht="12" customHeight="1" x14ac:dyDescent="0.25">
      <c r="A20" s="44" t="s">
        <v>20</v>
      </c>
      <c r="B20" s="54">
        <v>0.3125</v>
      </c>
      <c r="C20" s="55">
        <v>0.5</v>
      </c>
      <c r="D20" s="55">
        <v>0.52083333333333337</v>
      </c>
      <c r="E20" s="55">
        <v>0.66666666666666663</v>
      </c>
      <c r="F20" s="35">
        <f>(C20-B20)+(E20-D20)</f>
        <v>0.33333333333333326</v>
      </c>
      <c r="G20" s="50">
        <f t="shared" si="4"/>
        <v>7.9999999999999982</v>
      </c>
      <c r="H20" s="107" t="s">
        <v>52</v>
      </c>
      <c r="I20" s="59"/>
      <c r="J20" s="60"/>
      <c r="K20" s="60"/>
      <c r="L20" s="60"/>
      <c r="M20" s="61"/>
      <c r="N20" s="67"/>
    </row>
    <row r="21" spans="1:14" ht="12" customHeight="1" x14ac:dyDescent="0.25">
      <c r="A21" s="44" t="s">
        <v>21</v>
      </c>
      <c r="B21" s="54">
        <v>0.3125</v>
      </c>
      <c r="C21" s="55">
        <v>0.5</v>
      </c>
      <c r="D21" s="55">
        <v>0.52083333333333337</v>
      </c>
      <c r="E21" s="55">
        <v>0.66666666666666663</v>
      </c>
      <c r="F21" s="35">
        <f>(C21-B21)+(E21-D21)</f>
        <v>0.33333333333333326</v>
      </c>
      <c r="G21" s="50">
        <f t="shared" si="4"/>
        <v>7.9999999999999982</v>
      </c>
      <c r="H21" s="107" t="s">
        <v>52</v>
      </c>
      <c r="I21" s="59"/>
      <c r="J21" s="60"/>
      <c r="K21" s="60"/>
      <c r="L21" s="60"/>
      <c r="M21" s="61"/>
      <c r="N21" s="67"/>
    </row>
    <row r="22" spans="1:14" ht="12" customHeight="1" x14ac:dyDescent="0.25">
      <c r="A22" s="44" t="s">
        <v>22</v>
      </c>
      <c r="B22" s="54">
        <v>0.3125</v>
      </c>
      <c r="C22" s="55">
        <v>0.5</v>
      </c>
      <c r="D22" s="55">
        <v>0.52083333333333337</v>
      </c>
      <c r="E22" s="55">
        <v>0.66666666666666663</v>
      </c>
      <c r="F22" s="35">
        <f>(C22-B22)+(E22-D22)</f>
        <v>0.33333333333333326</v>
      </c>
      <c r="G22" s="50">
        <f t="shared" si="4"/>
        <v>7.9999999999999982</v>
      </c>
      <c r="H22" s="107" t="s">
        <v>52</v>
      </c>
      <c r="I22" s="59"/>
      <c r="J22" s="60"/>
      <c r="K22" s="60"/>
      <c r="L22" s="60"/>
      <c r="M22" s="61"/>
      <c r="N22" s="67"/>
    </row>
    <row r="23" spans="1:14" ht="12" customHeight="1" x14ac:dyDescent="0.25">
      <c r="A23" s="44" t="s">
        <v>23</v>
      </c>
      <c r="B23" s="54">
        <v>0.3125</v>
      </c>
      <c r="C23" s="55">
        <v>0.5</v>
      </c>
      <c r="D23" s="55">
        <v>0.52083333333333337</v>
      </c>
      <c r="E23" s="55">
        <v>0.66666666666666663</v>
      </c>
      <c r="F23" s="35">
        <f>(C23-B23)+(E23-D23)</f>
        <v>0.33333333333333326</v>
      </c>
      <c r="G23" s="50">
        <f t="shared" si="4"/>
        <v>7.9999999999999982</v>
      </c>
      <c r="H23" s="107" t="s">
        <v>52</v>
      </c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2"/>
      <c r="C24" s="53"/>
      <c r="D24" s="53"/>
      <c r="E24" s="53"/>
      <c r="F24" s="34">
        <f t="shared" ref="F24:F25" si="6">(C24-B24)+(E24-D24)</f>
        <v>0</v>
      </c>
      <c r="G24" s="49">
        <f t="shared" si="4"/>
        <v>0</v>
      </c>
      <c r="H24" s="107"/>
      <c r="I24" s="56"/>
      <c r="J24" s="57"/>
      <c r="K24" s="57"/>
      <c r="L24" s="57"/>
      <c r="M24" s="58"/>
      <c r="N24" s="67"/>
    </row>
    <row r="25" spans="1:14" ht="12" customHeight="1" x14ac:dyDescent="0.25">
      <c r="A25" s="44" t="s">
        <v>25</v>
      </c>
      <c r="B25" s="52"/>
      <c r="C25" s="53"/>
      <c r="D25" s="53"/>
      <c r="E25" s="53"/>
      <c r="F25" s="34">
        <f t="shared" si="6"/>
        <v>0</v>
      </c>
      <c r="G25" s="49">
        <f t="shared" si="4"/>
        <v>0</v>
      </c>
      <c r="H25" s="107"/>
      <c r="I25" s="56"/>
      <c r="J25" s="57"/>
      <c r="K25" s="57"/>
      <c r="L25" s="57"/>
      <c r="M25" s="58"/>
      <c r="N25" s="67"/>
    </row>
    <row r="26" spans="1:14" ht="12" customHeight="1" x14ac:dyDescent="0.25">
      <c r="A26" s="44" t="s">
        <v>26</v>
      </c>
      <c r="B26" s="54">
        <v>0.3125</v>
      </c>
      <c r="C26" s="55">
        <v>0.5</v>
      </c>
      <c r="D26" s="55">
        <v>0.52083333333333337</v>
      </c>
      <c r="E26" s="55">
        <v>0.66666666666666663</v>
      </c>
      <c r="F26" s="35">
        <f>(C26-B26)+(E26-D26)</f>
        <v>0.33333333333333326</v>
      </c>
      <c r="G26" s="50">
        <f t="shared" si="4"/>
        <v>7.9999999999999982</v>
      </c>
      <c r="H26" s="107" t="s">
        <v>52</v>
      </c>
      <c r="I26" s="59"/>
      <c r="J26" s="60"/>
      <c r="K26" s="60"/>
      <c r="L26" s="60"/>
      <c r="M26" s="61"/>
      <c r="N26" s="67"/>
    </row>
    <row r="27" spans="1:14" ht="12" customHeight="1" x14ac:dyDescent="0.25">
      <c r="A27" s="44" t="s">
        <v>27</v>
      </c>
      <c r="B27" s="54">
        <v>0.3125</v>
      </c>
      <c r="C27" s="55">
        <v>0.5</v>
      </c>
      <c r="D27" s="55">
        <v>0.52083333333333337</v>
      </c>
      <c r="E27" s="55">
        <v>0.66666666666666663</v>
      </c>
      <c r="F27" s="35">
        <f>(C27-B27)+(E27-D27)</f>
        <v>0.33333333333333326</v>
      </c>
      <c r="G27" s="50">
        <f t="shared" si="4"/>
        <v>7.9999999999999982</v>
      </c>
      <c r="H27" s="107" t="s">
        <v>52</v>
      </c>
      <c r="I27" s="59"/>
      <c r="J27" s="60"/>
      <c r="K27" s="60"/>
      <c r="L27" s="60"/>
      <c r="M27" s="61"/>
      <c r="N27" s="66"/>
    </row>
    <row r="28" spans="1:14" ht="12" customHeight="1" x14ac:dyDescent="0.25">
      <c r="A28" s="44" t="s">
        <v>28</v>
      </c>
      <c r="B28" s="54">
        <v>0.3125</v>
      </c>
      <c r="C28" s="55">
        <v>0.5</v>
      </c>
      <c r="D28" s="55">
        <v>0.52083333333333337</v>
      </c>
      <c r="E28" s="55">
        <v>0.66666666666666663</v>
      </c>
      <c r="F28" s="35">
        <f>(C28-B28)+(E28-D28)</f>
        <v>0.33333333333333326</v>
      </c>
      <c r="G28" s="50">
        <f t="shared" si="4"/>
        <v>7.9999999999999982</v>
      </c>
      <c r="H28" s="107" t="s">
        <v>52</v>
      </c>
      <c r="I28" s="59"/>
      <c r="J28" s="60"/>
      <c r="K28" s="60"/>
      <c r="L28" s="60"/>
      <c r="M28" s="61"/>
      <c r="N28" s="67"/>
    </row>
    <row r="29" spans="1:14" ht="12" customHeight="1" x14ac:dyDescent="0.25">
      <c r="A29" s="44" t="s">
        <v>29</v>
      </c>
      <c r="B29" s="54">
        <v>0.3125</v>
      </c>
      <c r="C29" s="55">
        <v>0.5</v>
      </c>
      <c r="D29" s="55">
        <v>0.52083333333333337</v>
      </c>
      <c r="E29" s="55">
        <v>0.66666666666666663</v>
      </c>
      <c r="F29" s="35">
        <f>(C29-B29)+(E29-D29)</f>
        <v>0.33333333333333326</v>
      </c>
      <c r="G29" s="50">
        <f t="shared" si="4"/>
        <v>7.9999999999999982</v>
      </c>
      <c r="H29" s="107" t="s">
        <v>52</v>
      </c>
      <c r="I29" s="59"/>
      <c r="J29" s="60"/>
      <c r="K29" s="60"/>
      <c r="L29" s="60"/>
      <c r="M29" s="61"/>
      <c r="N29" s="67"/>
    </row>
    <row r="30" spans="1:14" ht="12" customHeight="1" x14ac:dyDescent="0.25">
      <c r="A30" s="44" t="s">
        <v>30</v>
      </c>
      <c r="B30" s="54">
        <v>0.3125</v>
      </c>
      <c r="C30" s="55">
        <v>0.5</v>
      </c>
      <c r="D30" s="55">
        <v>0.52083333333333337</v>
      </c>
      <c r="E30" s="55">
        <v>0.66666666666666663</v>
      </c>
      <c r="F30" s="35">
        <f>(C30-B30)+(E30-D30)</f>
        <v>0.33333333333333326</v>
      </c>
      <c r="G30" s="50">
        <f t="shared" si="4"/>
        <v>7.9999999999999982</v>
      </c>
      <c r="H30" s="107" t="s">
        <v>52</v>
      </c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2"/>
      <c r="C31" s="53"/>
      <c r="D31" s="53"/>
      <c r="E31" s="53"/>
      <c r="F31" s="34">
        <f t="shared" ref="F31:F32" si="7">(C31-B31)+(E31-D31)</f>
        <v>0</v>
      </c>
      <c r="G31" s="49">
        <f t="shared" si="4"/>
        <v>0</v>
      </c>
      <c r="H31" s="107"/>
      <c r="I31" s="56"/>
      <c r="J31" s="57"/>
      <c r="K31" s="57"/>
      <c r="L31" s="57"/>
      <c r="M31" s="58"/>
      <c r="N31" s="67"/>
    </row>
    <row r="32" spans="1:14" ht="12" customHeight="1" x14ac:dyDescent="0.25">
      <c r="A32" s="44" t="s">
        <v>32</v>
      </c>
      <c r="B32" s="52"/>
      <c r="C32" s="53"/>
      <c r="D32" s="53"/>
      <c r="E32" s="53"/>
      <c r="F32" s="34">
        <f t="shared" si="7"/>
        <v>0</v>
      </c>
      <c r="G32" s="49">
        <f t="shared" si="4"/>
        <v>0</v>
      </c>
      <c r="H32" s="107"/>
      <c r="I32" s="56"/>
      <c r="J32" s="57"/>
      <c r="K32" s="57"/>
      <c r="L32" s="57"/>
      <c r="M32" s="58"/>
      <c r="N32" s="67"/>
    </row>
    <row r="33" spans="1:14" ht="12" customHeight="1" x14ac:dyDescent="0.25">
      <c r="A33" s="44" t="s">
        <v>33</v>
      </c>
      <c r="B33" s="54">
        <v>0.3125</v>
      </c>
      <c r="C33" s="55">
        <v>0.5</v>
      </c>
      <c r="D33" s="55">
        <v>0.52083333333333337</v>
      </c>
      <c r="E33" s="55">
        <v>0.66666666666666663</v>
      </c>
      <c r="F33" s="35">
        <f>(C33-B33)+(E33-D33)</f>
        <v>0.33333333333333326</v>
      </c>
      <c r="G33" s="50">
        <f t="shared" si="4"/>
        <v>7.9999999999999982</v>
      </c>
      <c r="H33" s="107" t="s">
        <v>52</v>
      </c>
      <c r="I33" s="59"/>
      <c r="J33" s="60"/>
      <c r="K33" s="60"/>
      <c r="L33" s="60"/>
      <c r="M33" s="61"/>
      <c r="N33" s="67"/>
    </row>
    <row r="34" spans="1:14" ht="12" customHeight="1" x14ac:dyDescent="0.25">
      <c r="A34" s="44" t="s">
        <v>34</v>
      </c>
      <c r="B34" s="54">
        <v>0.3125</v>
      </c>
      <c r="C34" s="55">
        <v>0.5</v>
      </c>
      <c r="D34" s="55">
        <v>0.52083333333333337</v>
      </c>
      <c r="E34" s="55">
        <v>0.66666666666666663</v>
      </c>
      <c r="F34" s="35">
        <f>(C34-B34)+(E34-D34)</f>
        <v>0.33333333333333326</v>
      </c>
      <c r="G34" s="50">
        <f t="shared" si="4"/>
        <v>7.9999999999999982</v>
      </c>
      <c r="H34" s="107" t="s">
        <v>52</v>
      </c>
      <c r="I34" s="59"/>
      <c r="J34" s="60"/>
      <c r="K34" s="60"/>
      <c r="L34" s="60"/>
      <c r="M34" s="61"/>
      <c r="N34" s="67"/>
    </row>
    <row r="35" spans="1:14" ht="12" customHeight="1" x14ac:dyDescent="0.25">
      <c r="A35" s="44" t="s">
        <v>35</v>
      </c>
      <c r="B35" s="54">
        <v>0.3125</v>
      </c>
      <c r="C35" s="55">
        <v>0.5</v>
      </c>
      <c r="D35" s="55">
        <v>0.52083333333333337</v>
      </c>
      <c r="E35" s="55">
        <v>0.66666666666666663</v>
      </c>
      <c r="F35" s="35">
        <f>(C35-B35)+(E35-D35)</f>
        <v>0.33333333333333326</v>
      </c>
      <c r="G35" s="50">
        <f t="shared" si="4"/>
        <v>7.9999999999999982</v>
      </c>
      <c r="H35" s="107" t="s">
        <v>52</v>
      </c>
      <c r="I35" s="59"/>
      <c r="J35" s="60"/>
      <c r="K35" s="60"/>
      <c r="L35" s="60"/>
      <c r="M35" s="61"/>
      <c r="N35" s="67"/>
    </row>
    <row r="36" spans="1:14" ht="12" customHeight="1" x14ac:dyDescent="0.25">
      <c r="A36" s="44" t="s">
        <v>36</v>
      </c>
      <c r="B36" s="54">
        <v>0.3125</v>
      </c>
      <c r="C36" s="55">
        <v>0.5</v>
      </c>
      <c r="D36" s="55">
        <v>0.52083333333333337</v>
      </c>
      <c r="E36" s="55">
        <v>0.66666666666666663</v>
      </c>
      <c r="F36" s="35">
        <f>(C36-B36)+(E36-D36)</f>
        <v>0.33333333333333326</v>
      </c>
      <c r="G36" s="50">
        <f t="shared" ref="G36" si="8">F36*24</f>
        <v>7.9999999999999982</v>
      </c>
      <c r="H36" s="107" t="s">
        <v>52</v>
      </c>
      <c r="I36" s="59"/>
      <c r="J36" s="60"/>
      <c r="K36" s="60"/>
      <c r="L36" s="60"/>
      <c r="M36" s="61"/>
      <c r="N36" s="67"/>
    </row>
    <row r="37" spans="1:14" ht="12" customHeight="1" x14ac:dyDescent="0.25">
      <c r="A37" s="44" t="s">
        <v>37</v>
      </c>
      <c r="B37" s="54">
        <v>0.3125</v>
      </c>
      <c r="C37" s="55">
        <v>0.5</v>
      </c>
      <c r="D37" s="55">
        <v>0.52083333333333337</v>
      </c>
      <c r="E37" s="55">
        <v>0.66666666666666663</v>
      </c>
      <c r="F37" s="35">
        <f>(C37-B37)+(E37-D37)</f>
        <v>0.33333333333333326</v>
      </c>
      <c r="G37" s="50">
        <f t="shared" ref="G37:G39" si="9">F37*24</f>
        <v>7.9999999999999982</v>
      </c>
      <c r="H37" s="107" t="s">
        <v>52</v>
      </c>
      <c r="I37" s="59"/>
      <c r="J37" s="60"/>
      <c r="K37" s="60"/>
      <c r="L37" s="60"/>
      <c r="M37" s="61"/>
      <c r="N37" s="67"/>
    </row>
    <row r="38" spans="1:14" ht="12" customHeight="1" x14ac:dyDescent="0.25">
      <c r="A38" s="44" t="s">
        <v>38</v>
      </c>
      <c r="B38" s="52"/>
      <c r="C38" s="53"/>
      <c r="D38" s="53"/>
      <c r="E38" s="53"/>
      <c r="F38" s="34">
        <f t="shared" ref="F38:F39" si="10">(C38-B38)+(E38-D38)</f>
        <v>0</v>
      </c>
      <c r="G38" s="49">
        <f t="shared" si="9"/>
        <v>0</v>
      </c>
      <c r="H38" s="107"/>
      <c r="I38" s="56"/>
      <c r="J38" s="57"/>
      <c r="K38" s="57"/>
      <c r="L38" s="57"/>
      <c r="M38" s="58"/>
      <c r="N38" s="67"/>
    </row>
    <row r="39" spans="1:14" ht="12" customHeight="1" thickBot="1" x14ac:dyDescent="0.3">
      <c r="A39" s="45" t="s">
        <v>39</v>
      </c>
      <c r="B39" s="52"/>
      <c r="C39" s="53"/>
      <c r="D39" s="53"/>
      <c r="E39" s="53"/>
      <c r="F39" s="34">
        <f t="shared" si="10"/>
        <v>0</v>
      </c>
      <c r="G39" s="49">
        <f t="shared" si="9"/>
        <v>0</v>
      </c>
      <c r="H39" s="108"/>
      <c r="I39" s="62"/>
      <c r="J39" s="63"/>
      <c r="K39" s="63"/>
      <c r="L39" s="63"/>
      <c r="M39" s="64"/>
      <c r="N39" s="68"/>
    </row>
    <row r="40" spans="1:14" ht="1.5" customHeight="1" thickTop="1" thickBot="1" x14ac:dyDescent="0.25">
      <c r="A40" s="11"/>
      <c r="B40" s="36"/>
      <c r="C40" s="37"/>
      <c r="D40" s="37"/>
      <c r="E40" s="38" t="s">
        <v>77</v>
      </c>
      <c r="F40" s="39">
        <f>G40/24</f>
        <v>0.33333333333333331</v>
      </c>
      <c r="G40" s="51">
        <f>COUNTIF($G$9:$G$39,"svátek")*K4</f>
        <v>8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6.9999999999999956</v>
      </c>
      <c r="G41" s="84">
        <f>SUM(G9:G40)</f>
        <v>167.99999999999997</v>
      </c>
      <c r="H41" s="85">
        <f>COUNTIF(H9:H39,"ano")</f>
        <v>20</v>
      </c>
      <c r="I41" s="116">
        <f>SUM(I9:I39)</f>
        <v>0</v>
      </c>
      <c r="J41" s="117">
        <f t="shared" ref="J41:M41" si="11">SUM(J9:J39)</f>
        <v>0</v>
      </c>
      <c r="K41" s="117">
        <f t="shared" si="11"/>
        <v>0</v>
      </c>
      <c r="L41" s="117">
        <f t="shared" si="11"/>
        <v>0</v>
      </c>
      <c r="M41" s="118">
        <f t="shared" si="11"/>
        <v>0</v>
      </c>
      <c r="N41" s="89">
        <f>SUM(G41,I41:M41)</f>
        <v>167.99999999999997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6.4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23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n/5CfE34V7F4U5DOCQ2083az1o33YQXbnQMSQqswl1tVYp7wNNWKOc3h1/Mxx3K9B40S2ScmjRgYarhKZnE3qg==" saltValue="+gcqQPgWs/pW0a03slzscA==" spinCount="100000" sheet="1" objects="1" scenarios="1"/>
  <mergeCells count="38">
    <mergeCell ref="A49:M49"/>
    <mergeCell ref="A50:M50"/>
    <mergeCell ref="A2:N2"/>
    <mergeCell ref="A52:N52"/>
    <mergeCell ref="A53:N53"/>
    <mergeCell ref="A6:N6"/>
    <mergeCell ref="A1:M1"/>
    <mergeCell ref="N4:N5"/>
    <mergeCell ref="A44:N44"/>
    <mergeCell ref="A5:C5"/>
    <mergeCell ref="N7:N8"/>
    <mergeCell ref="A3:C3"/>
    <mergeCell ref="A4:C4"/>
    <mergeCell ref="B7:C7"/>
    <mergeCell ref="D7:E7"/>
    <mergeCell ref="F7:G7"/>
    <mergeCell ref="I7:I8"/>
    <mergeCell ref="H7:H8"/>
    <mergeCell ref="M7:M8"/>
    <mergeCell ref="A41:E41"/>
    <mergeCell ref="K3:M3"/>
    <mergeCell ref="D3:J3"/>
    <mergeCell ref="A56:N56"/>
    <mergeCell ref="A51:N51"/>
    <mergeCell ref="K4:M5"/>
    <mergeCell ref="J7:J8"/>
    <mergeCell ref="K7:K8"/>
    <mergeCell ref="L7:L8"/>
    <mergeCell ref="A54:N54"/>
    <mergeCell ref="A55:N55"/>
    <mergeCell ref="A45:N45"/>
    <mergeCell ref="A46:N46"/>
    <mergeCell ref="A47:N47"/>
    <mergeCell ref="A43:N43"/>
    <mergeCell ref="A42:N42"/>
    <mergeCell ref="A48:N48"/>
    <mergeCell ref="D4:J4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list'!A60</f>
        <v>ÚNOR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list'!B60*D5/100</f>
        <v>160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4">
        <v>0.3125</v>
      </c>
      <c r="C9" s="55">
        <v>0.5</v>
      </c>
      <c r="D9" s="55">
        <v>0.52083333333333337</v>
      </c>
      <c r="E9" s="55">
        <v>0.66666666666666663</v>
      </c>
      <c r="F9" s="35">
        <f t="shared" ref="F9:F11" si="0">(C9-B9)+(E9-D9)</f>
        <v>0.33333333333333326</v>
      </c>
      <c r="G9" s="50">
        <f t="shared" ref="G9:G11" si="1">F9*24</f>
        <v>7.9999999999999982</v>
      </c>
      <c r="H9" s="107" t="s">
        <v>52</v>
      </c>
      <c r="I9" s="59"/>
      <c r="J9" s="60"/>
      <c r="K9" s="60"/>
      <c r="L9" s="60"/>
      <c r="M9" s="61"/>
      <c r="N9" s="65"/>
    </row>
    <row r="10" spans="1:15" ht="12" customHeight="1" x14ac:dyDescent="0.25">
      <c r="A10" s="44" t="s">
        <v>10</v>
      </c>
      <c r="B10" s="54">
        <v>0.3125</v>
      </c>
      <c r="C10" s="55">
        <v>0.5</v>
      </c>
      <c r="D10" s="55">
        <v>0.52083333333333337</v>
      </c>
      <c r="E10" s="55">
        <v>0.66666666666666663</v>
      </c>
      <c r="F10" s="35">
        <f t="shared" si="0"/>
        <v>0.33333333333333326</v>
      </c>
      <c r="G10" s="50">
        <f t="shared" si="1"/>
        <v>7.9999999999999982</v>
      </c>
      <c r="H10" s="107" t="s">
        <v>52</v>
      </c>
      <c r="I10" s="59"/>
      <c r="J10" s="60"/>
      <c r="K10" s="60"/>
      <c r="L10" s="60"/>
      <c r="M10" s="61"/>
      <c r="N10" s="66"/>
    </row>
    <row r="11" spans="1:15" ht="12" customHeight="1" x14ac:dyDescent="0.25">
      <c r="A11" s="44" t="s">
        <v>11</v>
      </c>
      <c r="B11" s="54">
        <v>0.3125</v>
      </c>
      <c r="C11" s="55">
        <v>0.5</v>
      </c>
      <c r="D11" s="55">
        <v>0.52083333333333337</v>
      </c>
      <c r="E11" s="55">
        <v>0.66666666666666663</v>
      </c>
      <c r="F11" s="35">
        <f t="shared" si="0"/>
        <v>0.33333333333333326</v>
      </c>
      <c r="G11" s="50">
        <f t="shared" si="1"/>
        <v>7.9999999999999982</v>
      </c>
      <c r="H11" s="107" t="s">
        <v>52</v>
      </c>
      <c r="I11" s="59"/>
      <c r="J11" s="60"/>
      <c r="K11" s="60"/>
      <c r="L11" s="60"/>
      <c r="M11" s="61"/>
      <c r="N11" s="67"/>
    </row>
    <row r="12" spans="1:15" ht="12" customHeight="1" x14ac:dyDescent="0.25">
      <c r="A12" s="44" t="s">
        <v>12</v>
      </c>
      <c r="B12" s="54">
        <v>0.3125</v>
      </c>
      <c r="C12" s="55">
        <v>0.5</v>
      </c>
      <c r="D12" s="55">
        <v>0.52083333333333337</v>
      </c>
      <c r="E12" s="55">
        <v>0.66666666666666663</v>
      </c>
      <c r="F12" s="35">
        <f>(C12-B12)+(E12-D12)</f>
        <v>0.33333333333333326</v>
      </c>
      <c r="G12" s="50">
        <f t="shared" ref="G12:G16" si="2">F12*24</f>
        <v>7.9999999999999982</v>
      </c>
      <c r="H12" s="107" t="s">
        <v>52</v>
      </c>
      <c r="I12" s="59"/>
      <c r="J12" s="60"/>
      <c r="K12" s="60"/>
      <c r="L12" s="60"/>
      <c r="M12" s="61"/>
      <c r="N12" s="67"/>
    </row>
    <row r="13" spans="1:15" ht="12" customHeight="1" x14ac:dyDescent="0.25">
      <c r="A13" s="44" t="s">
        <v>13</v>
      </c>
      <c r="B13" s="54">
        <v>0.3125</v>
      </c>
      <c r="C13" s="55">
        <v>0.5</v>
      </c>
      <c r="D13" s="55">
        <v>0.52083333333333337</v>
      </c>
      <c r="E13" s="55">
        <v>0.66666666666666663</v>
      </c>
      <c r="F13" s="35">
        <f>(C13-B13)+(E13-D13)</f>
        <v>0.33333333333333326</v>
      </c>
      <c r="G13" s="50">
        <f t="shared" si="2"/>
        <v>7.9999999999999982</v>
      </c>
      <c r="H13" s="107" t="s">
        <v>52</v>
      </c>
      <c r="I13" s="59"/>
      <c r="J13" s="60"/>
      <c r="K13" s="60"/>
      <c r="L13" s="60"/>
      <c r="M13" s="61"/>
      <c r="N13" s="67"/>
    </row>
    <row r="14" spans="1:15" ht="12" customHeight="1" x14ac:dyDescent="0.25">
      <c r="A14" s="44" t="s">
        <v>14</v>
      </c>
      <c r="B14" s="52"/>
      <c r="C14" s="53"/>
      <c r="D14" s="53"/>
      <c r="E14" s="53"/>
      <c r="F14" s="34">
        <f t="shared" ref="F14:F15" si="3">(C14-B14)+(E14-D14)</f>
        <v>0</v>
      </c>
      <c r="G14" s="49">
        <f t="shared" si="2"/>
        <v>0</v>
      </c>
      <c r="H14" s="107"/>
      <c r="I14" s="56"/>
      <c r="J14" s="57"/>
      <c r="K14" s="57"/>
      <c r="L14" s="57"/>
      <c r="M14" s="58"/>
      <c r="N14" s="67"/>
    </row>
    <row r="15" spans="1:15" ht="12" customHeight="1" x14ac:dyDescent="0.25">
      <c r="A15" s="44" t="s">
        <v>15</v>
      </c>
      <c r="B15" s="52"/>
      <c r="C15" s="53"/>
      <c r="D15" s="53"/>
      <c r="E15" s="53"/>
      <c r="F15" s="34">
        <f t="shared" si="3"/>
        <v>0</v>
      </c>
      <c r="G15" s="49">
        <f t="shared" si="2"/>
        <v>0</v>
      </c>
      <c r="H15" s="107"/>
      <c r="I15" s="56"/>
      <c r="J15" s="57"/>
      <c r="K15" s="57"/>
      <c r="L15" s="57"/>
      <c r="M15" s="58"/>
      <c r="N15" s="67"/>
    </row>
    <row r="16" spans="1:15" ht="12" customHeight="1" x14ac:dyDescent="0.25">
      <c r="A16" s="44" t="s">
        <v>16</v>
      </c>
      <c r="B16" s="54">
        <v>0.3125</v>
      </c>
      <c r="C16" s="55">
        <v>0.5</v>
      </c>
      <c r="D16" s="55">
        <v>0.52083333333333337</v>
      </c>
      <c r="E16" s="55">
        <v>0.66666666666666663</v>
      </c>
      <c r="F16" s="35">
        <f>(C16-B16)+(E16-D16)</f>
        <v>0.33333333333333326</v>
      </c>
      <c r="G16" s="50">
        <f t="shared" si="2"/>
        <v>7.9999999999999982</v>
      </c>
      <c r="H16" s="107" t="s">
        <v>52</v>
      </c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4">
        <v>0.3125</v>
      </c>
      <c r="C17" s="55">
        <v>0.5</v>
      </c>
      <c r="D17" s="55">
        <v>0.52083333333333337</v>
      </c>
      <c r="E17" s="55">
        <v>0.66666666666666663</v>
      </c>
      <c r="F17" s="35">
        <f t="shared" ref="F17:F36" si="4">(C17-B17)+(E17-D17)</f>
        <v>0.33333333333333326</v>
      </c>
      <c r="G17" s="50">
        <f t="shared" ref="G17:G36" si="5">F17*24</f>
        <v>7.9999999999999982</v>
      </c>
      <c r="H17" s="107" t="s">
        <v>52</v>
      </c>
      <c r="I17" s="59"/>
      <c r="J17" s="60"/>
      <c r="K17" s="60"/>
      <c r="L17" s="60"/>
      <c r="M17" s="61"/>
      <c r="N17" s="67"/>
    </row>
    <row r="18" spans="1:14" ht="12" customHeight="1" x14ac:dyDescent="0.25">
      <c r="A18" s="44" t="s">
        <v>18</v>
      </c>
      <c r="B18" s="54">
        <v>0.3125</v>
      </c>
      <c r="C18" s="55">
        <v>0.5</v>
      </c>
      <c r="D18" s="55">
        <v>0.52083333333333337</v>
      </c>
      <c r="E18" s="55">
        <v>0.66666666666666663</v>
      </c>
      <c r="F18" s="35">
        <f t="shared" si="4"/>
        <v>0.33333333333333326</v>
      </c>
      <c r="G18" s="50">
        <f t="shared" si="5"/>
        <v>7.9999999999999982</v>
      </c>
      <c r="H18" s="107" t="s">
        <v>52</v>
      </c>
      <c r="I18" s="59"/>
      <c r="J18" s="60"/>
      <c r="K18" s="60"/>
      <c r="L18" s="60"/>
      <c r="M18" s="61"/>
      <c r="N18" s="67"/>
    </row>
    <row r="19" spans="1:14" ht="12" customHeight="1" x14ac:dyDescent="0.25">
      <c r="A19" s="44" t="s">
        <v>19</v>
      </c>
      <c r="B19" s="54">
        <v>0.3125</v>
      </c>
      <c r="C19" s="55">
        <v>0.5</v>
      </c>
      <c r="D19" s="55">
        <v>0.52083333333333337</v>
      </c>
      <c r="E19" s="55">
        <v>0.66666666666666663</v>
      </c>
      <c r="F19" s="35">
        <f t="shared" si="4"/>
        <v>0.33333333333333326</v>
      </c>
      <c r="G19" s="50">
        <f t="shared" si="5"/>
        <v>7.9999999999999982</v>
      </c>
      <c r="H19" s="107" t="s">
        <v>52</v>
      </c>
      <c r="I19" s="59"/>
      <c r="J19" s="60"/>
      <c r="K19" s="60"/>
      <c r="L19" s="60"/>
      <c r="M19" s="61"/>
      <c r="N19" s="67"/>
    </row>
    <row r="20" spans="1:14" ht="12" customHeight="1" x14ac:dyDescent="0.25">
      <c r="A20" s="44" t="s">
        <v>20</v>
      </c>
      <c r="B20" s="54">
        <v>0.3125</v>
      </c>
      <c r="C20" s="55">
        <v>0.5</v>
      </c>
      <c r="D20" s="55">
        <v>0.52083333333333337</v>
      </c>
      <c r="E20" s="55">
        <v>0.66666666666666663</v>
      </c>
      <c r="F20" s="35">
        <f t="shared" si="4"/>
        <v>0.33333333333333326</v>
      </c>
      <c r="G20" s="50">
        <f t="shared" si="5"/>
        <v>7.9999999999999982</v>
      </c>
      <c r="H20" s="107" t="s">
        <v>52</v>
      </c>
      <c r="I20" s="59"/>
      <c r="J20" s="60"/>
      <c r="K20" s="60"/>
      <c r="L20" s="60"/>
      <c r="M20" s="61"/>
      <c r="N20" s="67"/>
    </row>
    <row r="21" spans="1:14" ht="12" customHeight="1" x14ac:dyDescent="0.25">
      <c r="A21" s="44" t="s">
        <v>21</v>
      </c>
      <c r="B21" s="52"/>
      <c r="C21" s="53"/>
      <c r="D21" s="53"/>
      <c r="E21" s="53"/>
      <c r="F21" s="34">
        <f t="shared" si="4"/>
        <v>0</v>
      </c>
      <c r="G21" s="49">
        <f t="shared" si="5"/>
        <v>0</v>
      </c>
      <c r="H21" s="107"/>
      <c r="I21" s="56"/>
      <c r="J21" s="57"/>
      <c r="K21" s="57"/>
      <c r="L21" s="57"/>
      <c r="M21" s="58"/>
      <c r="N21" s="67"/>
    </row>
    <row r="22" spans="1:14" ht="12" customHeight="1" x14ac:dyDescent="0.25">
      <c r="A22" s="44" t="s">
        <v>22</v>
      </c>
      <c r="B22" s="52"/>
      <c r="C22" s="53"/>
      <c r="D22" s="53"/>
      <c r="E22" s="53"/>
      <c r="F22" s="34">
        <f t="shared" si="4"/>
        <v>0</v>
      </c>
      <c r="G22" s="49">
        <f t="shared" si="5"/>
        <v>0</v>
      </c>
      <c r="H22" s="107"/>
      <c r="I22" s="56"/>
      <c r="J22" s="57"/>
      <c r="K22" s="57"/>
      <c r="L22" s="57"/>
      <c r="M22" s="58"/>
      <c r="N22" s="67"/>
    </row>
    <row r="23" spans="1:14" ht="12" customHeight="1" x14ac:dyDescent="0.25">
      <c r="A23" s="44" t="s">
        <v>23</v>
      </c>
      <c r="B23" s="54">
        <v>0.3125</v>
      </c>
      <c r="C23" s="55">
        <v>0.5</v>
      </c>
      <c r="D23" s="55">
        <v>0.52083333333333337</v>
      </c>
      <c r="E23" s="55">
        <v>0.66666666666666663</v>
      </c>
      <c r="F23" s="35">
        <f t="shared" si="4"/>
        <v>0.33333333333333326</v>
      </c>
      <c r="G23" s="50">
        <f t="shared" si="5"/>
        <v>7.9999999999999982</v>
      </c>
      <c r="H23" s="107" t="s">
        <v>52</v>
      </c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4">
        <v>0.3125</v>
      </c>
      <c r="C24" s="55">
        <v>0.5</v>
      </c>
      <c r="D24" s="55">
        <v>0.52083333333333337</v>
      </c>
      <c r="E24" s="55">
        <v>0.66666666666666663</v>
      </c>
      <c r="F24" s="35">
        <f t="shared" si="4"/>
        <v>0.33333333333333326</v>
      </c>
      <c r="G24" s="50">
        <f t="shared" si="5"/>
        <v>7.9999999999999982</v>
      </c>
      <c r="H24" s="107" t="s">
        <v>52</v>
      </c>
      <c r="I24" s="59"/>
      <c r="J24" s="60"/>
      <c r="K24" s="60"/>
      <c r="L24" s="60"/>
      <c r="M24" s="61"/>
      <c r="N24" s="67"/>
    </row>
    <row r="25" spans="1:14" ht="12" customHeight="1" x14ac:dyDescent="0.25">
      <c r="A25" s="44" t="s">
        <v>25</v>
      </c>
      <c r="B25" s="54">
        <v>0.3125</v>
      </c>
      <c r="C25" s="55">
        <v>0.5</v>
      </c>
      <c r="D25" s="55">
        <v>0.52083333333333337</v>
      </c>
      <c r="E25" s="55">
        <v>0.66666666666666663</v>
      </c>
      <c r="F25" s="35">
        <f t="shared" si="4"/>
        <v>0.33333333333333326</v>
      </c>
      <c r="G25" s="50">
        <f t="shared" si="5"/>
        <v>7.9999999999999982</v>
      </c>
      <c r="H25" s="107" t="s">
        <v>52</v>
      </c>
      <c r="I25" s="59"/>
      <c r="J25" s="60"/>
      <c r="K25" s="60"/>
      <c r="L25" s="60"/>
      <c r="M25" s="61"/>
      <c r="N25" s="67"/>
    </row>
    <row r="26" spans="1:14" ht="12" customHeight="1" x14ac:dyDescent="0.25">
      <c r="A26" s="44" t="s">
        <v>26</v>
      </c>
      <c r="B26" s="54">
        <v>0.3125</v>
      </c>
      <c r="C26" s="55">
        <v>0.5</v>
      </c>
      <c r="D26" s="55">
        <v>0.52083333333333337</v>
      </c>
      <c r="E26" s="55">
        <v>0.66666666666666663</v>
      </c>
      <c r="F26" s="35">
        <f t="shared" si="4"/>
        <v>0.33333333333333326</v>
      </c>
      <c r="G26" s="50">
        <f t="shared" si="5"/>
        <v>7.9999999999999982</v>
      </c>
      <c r="H26" s="107" t="s">
        <v>52</v>
      </c>
      <c r="I26" s="59"/>
      <c r="J26" s="60"/>
      <c r="K26" s="60"/>
      <c r="L26" s="60"/>
      <c r="M26" s="61"/>
      <c r="N26" s="67"/>
    </row>
    <row r="27" spans="1:14" ht="12" customHeight="1" x14ac:dyDescent="0.25">
      <c r="A27" s="44" t="s">
        <v>27</v>
      </c>
      <c r="B27" s="54">
        <v>0.3125</v>
      </c>
      <c r="C27" s="55">
        <v>0.5</v>
      </c>
      <c r="D27" s="55">
        <v>0.52083333333333337</v>
      </c>
      <c r="E27" s="55">
        <v>0.66666666666666663</v>
      </c>
      <c r="F27" s="35">
        <f t="shared" si="4"/>
        <v>0.33333333333333326</v>
      </c>
      <c r="G27" s="50">
        <f t="shared" si="5"/>
        <v>7.9999999999999982</v>
      </c>
      <c r="H27" s="107" t="s">
        <v>52</v>
      </c>
      <c r="I27" s="59"/>
      <c r="J27" s="60"/>
      <c r="K27" s="60"/>
      <c r="L27" s="60"/>
      <c r="M27" s="61"/>
      <c r="N27" s="66"/>
    </row>
    <row r="28" spans="1:14" ht="12" customHeight="1" x14ac:dyDescent="0.25">
      <c r="A28" s="44" t="s">
        <v>28</v>
      </c>
      <c r="B28" s="52"/>
      <c r="C28" s="53"/>
      <c r="D28" s="53"/>
      <c r="E28" s="53"/>
      <c r="F28" s="34">
        <f t="shared" si="4"/>
        <v>0</v>
      </c>
      <c r="G28" s="49">
        <f t="shared" si="5"/>
        <v>0</v>
      </c>
      <c r="H28" s="107"/>
      <c r="I28" s="56"/>
      <c r="J28" s="57"/>
      <c r="K28" s="57"/>
      <c r="L28" s="57"/>
      <c r="M28" s="58"/>
      <c r="N28" s="67"/>
    </row>
    <row r="29" spans="1:14" ht="12" customHeight="1" x14ac:dyDescent="0.25">
      <c r="A29" s="44" t="s">
        <v>29</v>
      </c>
      <c r="B29" s="52"/>
      <c r="C29" s="53"/>
      <c r="D29" s="53"/>
      <c r="E29" s="53"/>
      <c r="F29" s="34">
        <f t="shared" si="4"/>
        <v>0</v>
      </c>
      <c r="G29" s="49">
        <f t="shared" si="5"/>
        <v>0</v>
      </c>
      <c r="H29" s="107"/>
      <c r="I29" s="56"/>
      <c r="J29" s="57"/>
      <c r="K29" s="57"/>
      <c r="L29" s="57"/>
      <c r="M29" s="58"/>
      <c r="N29" s="67"/>
    </row>
    <row r="30" spans="1:14" ht="12" customHeight="1" x14ac:dyDescent="0.25">
      <c r="A30" s="44" t="s">
        <v>30</v>
      </c>
      <c r="B30" s="54">
        <v>0.3125</v>
      </c>
      <c r="C30" s="55">
        <v>0.5</v>
      </c>
      <c r="D30" s="55">
        <v>0.52083333333333337</v>
      </c>
      <c r="E30" s="55">
        <v>0.66666666666666663</v>
      </c>
      <c r="F30" s="35">
        <f t="shared" si="4"/>
        <v>0.33333333333333326</v>
      </c>
      <c r="G30" s="50">
        <f t="shared" si="5"/>
        <v>7.9999999999999982</v>
      </c>
      <c r="H30" s="107" t="s">
        <v>52</v>
      </c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4">
        <v>0.3125</v>
      </c>
      <c r="C31" s="55">
        <v>0.5</v>
      </c>
      <c r="D31" s="55">
        <v>0.52083333333333337</v>
      </c>
      <c r="E31" s="55">
        <v>0.66666666666666663</v>
      </c>
      <c r="F31" s="35">
        <f t="shared" si="4"/>
        <v>0.33333333333333326</v>
      </c>
      <c r="G31" s="50">
        <f t="shared" si="5"/>
        <v>7.9999999999999982</v>
      </c>
      <c r="H31" s="107" t="s">
        <v>52</v>
      </c>
      <c r="I31" s="59"/>
      <c r="J31" s="60"/>
      <c r="K31" s="60"/>
      <c r="L31" s="60"/>
      <c r="M31" s="61"/>
      <c r="N31" s="67"/>
    </row>
    <row r="32" spans="1:14" ht="12" customHeight="1" x14ac:dyDescent="0.25">
      <c r="A32" s="44" t="s">
        <v>32</v>
      </c>
      <c r="B32" s="54">
        <v>0.3125</v>
      </c>
      <c r="C32" s="55">
        <v>0.5</v>
      </c>
      <c r="D32" s="55">
        <v>0.52083333333333337</v>
      </c>
      <c r="E32" s="55">
        <v>0.66666666666666663</v>
      </c>
      <c r="F32" s="35">
        <f t="shared" si="4"/>
        <v>0.33333333333333326</v>
      </c>
      <c r="G32" s="50">
        <f t="shared" si="5"/>
        <v>7.9999999999999982</v>
      </c>
      <c r="H32" s="107" t="s">
        <v>52</v>
      </c>
      <c r="I32" s="59"/>
      <c r="J32" s="60"/>
      <c r="K32" s="60"/>
      <c r="L32" s="60"/>
      <c r="M32" s="61"/>
      <c r="N32" s="67"/>
    </row>
    <row r="33" spans="1:14" ht="12" customHeight="1" x14ac:dyDescent="0.25">
      <c r="A33" s="44" t="s">
        <v>33</v>
      </c>
      <c r="B33" s="54">
        <v>0.3125</v>
      </c>
      <c r="C33" s="55">
        <v>0.5</v>
      </c>
      <c r="D33" s="55">
        <v>0.52083333333333337</v>
      </c>
      <c r="E33" s="55">
        <v>0.66666666666666663</v>
      </c>
      <c r="F33" s="35">
        <f t="shared" si="4"/>
        <v>0.33333333333333326</v>
      </c>
      <c r="G33" s="50">
        <f t="shared" si="5"/>
        <v>7.9999999999999982</v>
      </c>
      <c r="H33" s="107" t="s">
        <v>52</v>
      </c>
      <c r="I33" s="59"/>
      <c r="J33" s="60"/>
      <c r="K33" s="60"/>
      <c r="L33" s="60"/>
      <c r="M33" s="61"/>
      <c r="N33" s="67"/>
    </row>
    <row r="34" spans="1:14" ht="12" customHeight="1" x14ac:dyDescent="0.25">
      <c r="A34" s="44" t="s">
        <v>34</v>
      </c>
      <c r="B34" s="54">
        <v>0.3125</v>
      </c>
      <c r="C34" s="55">
        <v>0.5</v>
      </c>
      <c r="D34" s="55">
        <v>0.52083333333333337</v>
      </c>
      <c r="E34" s="55">
        <v>0.66666666666666663</v>
      </c>
      <c r="F34" s="35">
        <f t="shared" si="4"/>
        <v>0.33333333333333326</v>
      </c>
      <c r="G34" s="50">
        <f t="shared" si="5"/>
        <v>7.9999999999999982</v>
      </c>
      <c r="H34" s="107" t="s">
        <v>52</v>
      </c>
      <c r="I34" s="59"/>
      <c r="J34" s="60"/>
      <c r="K34" s="60"/>
      <c r="L34" s="60"/>
      <c r="M34" s="61"/>
      <c r="N34" s="67"/>
    </row>
    <row r="35" spans="1:14" ht="12" customHeight="1" x14ac:dyDescent="0.25">
      <c r="A35" s="44" t="s">
        <v>35</v>
      </c>
      <c r="B35" s="52"/>
      <c r="C35" s="53"/>
      <c r="D35" s="53"/>
      <c r="E35" s="53"/>
      <c r="F35" s="34">
        <f t="shared" si="4"/>
        <v>0</v>
      </c>
      <c r="G35" s="49">
        <f t="shared" si="5"/>
        <v>0</v>
      </c>
      <c r="H35" s="107"/>
      <c r="I35" s="56"/>
      <c r="J35" s="57"/>
      <c r="K35" s="57"/>
      <c r="L35" s="57"/>
      <c r="M35" s="58"/>
      <c r="N35" s="67"/>
    </row>
    <row r="36" spans="1:14" ht="12" customHeight="1" x14ac:dyDescent="0.25">
      <c r="A36" s="44" t="s">
        <v>36</v>
      </c>
      <c r="B36" s="52"/>
      <c r="C36" s="53"/>
      <c r="D36" s="53"/>
      <c r="E36" s="53"/>
      <c r="F36" s="34">
        <f t="shared" si="4"/>
        <v>0</v>
      </c>
      <c r="G36" s="49">
        <f t="shared" si="5"/>
        <v>0</v>
      </c>
      <c r="H36" s="107"/>
      <c r="I36" s="56"/>
      <c r="J36" s="57"/>
      <c r="K36" s="57"/>
      <c r="L36" s="57"/>
      <c r="M36" s="58"/>
      <c r="N36" s="67"/>
    </row>
    <row r="37" spans="1:14" ht="12" customHeight="1" x14ac:dyDescent="0.25">
      <c r="A37" s="44"/>
      <c r="B37" s="54"/>
      <c r="C37" s="55"/>
      <c r="D37" s="55"/>
      <c r="E37" s="55"/>
      <c r="F37" s="35"/>
      <c r="G37" s="50"/>
      <c r="H37" s="107"/>
      <c r="I37" s="59"/>
      <c r="J37" s="60"/>
      <c r="K37" s="60"/>
      <c r="L37" s="60"/>
      <c r="M37" s="61"/>
      <c r="N37" s="67"/>
    </row>
    <row r="38" spans="1:14" ht="12" customHeight="1" x14ac:dyDescent="0.25">
      <c r="A38" s="44"/>
      <c r="B38" s="54"/>
      <c r="C38" s="55"/>
      <c r="D38" s="55"/>
      <c r="E38" s="55"/>
      <c r="F38" s="35"/>
      <c r="G38" s="50"/>
      <c r="H38" s="107"/>
      <c r="I38" s="59"/>
      <c r="J38" s="60"/>
      <c r="K38" s="60"/>
      <c r="L38" s="60"/>
      <c r="M38" s="61"/>
      <c r="N38" s="67"/>
    </row>
    <row r="39" spans="1:14" ht="12" customHeight="1" thickBot="1" x14ac:dyDescent="0.3">
      <c r="A39" s="94"/>
      <c r="B39" s="95"/>
      <c r="C39" s="96"/>
      <c r="D39" s="96"/>
      <c r="E39" s="96"/>
      <c r="F39" s="97"/>
      <c r="G39" s="98"/>
      <c r="H39" s="109"/>
      <c r="I39" s="99"/>
      <c r="J39" s="100"/>
      <c r="K39" s="100"/>
      <c r="L39" s="100"/>
      <c r="M39" s="101"/>
      <c r="N39" s="102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</v>
      </c>
      <c r="G40" s="51">
        <f>COUNTIF($G$9:$G$39,"svátek")*K4</f>
        <v>0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6.6666666666666625</v>
      </c>
      <c r="G41" s="84">
        <f>SUM(G9:G40)</f>
        <v>159.99999999999997</v>
      </c>
      <c r="H41" s="85">
        <f>COUNTIF(H9:H39,"ano")</f>
        <v>20</v>
      </c>
      <c r="I41" s="116">
        <f>SUM(I9:I39)</f>
        <v>0</v>
      </c>
      <c r="J41" s="117">
        <f t="shared" ref="J41:M41" si="6">SUM(J9:J39)</f>
        <v>0</v>
      </c>
      <c r="K41" s="117">
        <f t="shared" si="6"/>
        <v>0</v>
      </c>
      <c r="L41" s="117">
        <f t="shared" si="6"/>
        <v>0</v>
      </c>
      <c r="M41" s="118">
        <f t="shared" si="6"/>
        <v>0</v>
      </c>
      <c r="N41" s="89">
        <f>SUM(G41,I41:M41)</f>
        <v>159.99999999999997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5.8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Z5bvk1xiBb9AZS52ZuKcyYNDYSglIFD0ez+7t0M20BzTKV3s1/8iQ8/Lg+/q5Q1QXV/bq73hS2Hew2qhaTcWBw==" saltValue="aDOGGk03x0IOYWgYe0SbOg==" spinCount="100000" sheet="1" objects="1" scenarios="1"/>
  <mergeCells count="38">
    <mergeCell ref="A55:N55"/>
    <mergeCell ref="A56:N56"/>
    <mergeCell ref="A42:N42"/>
    <mergeCell ref="A2:N2"/>
    <mergeCell ref="A46:N46"/>
    <mergeCell ref="A48:N48"/>
    <mergeCell ref="K7:K8"/>
    <mergeCell ref="L7:L8"/>
    <mergeCell ref="M7:M8"/>
    <mergeCell ref="N7:N8"/>
    <mergeCell ref="A44:N44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list'!A61</f>
        <v>BŘEZEN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list'!B61*D5/100</f>
        <v>184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4">
        <v>0.3125</v>
      </c>
      <c r="C9" s="55">
        <v>0.5</v>
      </c>
      <c r="D9" s="55">
        <v>0.52083333333333337</v>
      </c>
      <c r="E9" s="55">
        <v>0.66666666666666663</v>
      </c>
      <c r="F9" s="35">
        <f t="shared" ref="F9:F11" si="0">(C9-B9)+(E9-D9)</f>
        <v>0.33333333333333326</v>
      </c>
      <c r="G9" s="50">
        <f t="shared" ref="G9:G39" si="1">F9*24</f>
        <v>7.9999999999999982</v>
      </c>
      <c r="H9" s="107" t="s">
        <v>52</v>
      </c>
      <c r="I9" s="59"/>
      <c r="J9" s="60"/>
      <c r="K9" s="60"/>
      <c r="L9" s="60"/>
      <c r="M9" s="61"/>
      <c r="N9" s="65"/>
    </row>
    <row r="10" spans="1:15" ht="12" customHeight="1" x14ac:dyDescent="0.25">
      <c r="A10" s="44" t="s">
        <v>10</v>
      </c>
      <c r="B10" s="54">
        <v>0.3125</v>
      </c>
      <c r="C10" s="55">
        <v>0.5</v>
      </c>
      <c r="D10" s="55">
        <v>0.52083333333333337</v>
      </c>
      <c r="E10" s="55">
        <v>0.66666666666666663</v>
      </c>
      <c r="F10" s="35">
        <f t="shared" si="0"/>
        <v>0.33333333333333326</v>
      </c>
      <c r="G10" s="50">
        <f t="shared" si="1"/>
        <v>7.9999999999999982</v>
      </c>
      <c r="H10" s="107" t="s">
        <v>52</v>
      </c>
      <c r="I10" s="59"/>
      <c r="J10" s="60"/>
      <c r="K10" s="60"/>
      <c r="L10" s="60"/>
      <c r="M10" s="61"/>
      <c r="N10" s="66"/>
    </row>
    <row r="11" spans="1:15" ht="12" customHeight="1" x14ac:dyDescent="0.25">
      <c r="A11" s="44" t="s">
        <v>11</v>
      </c>
      <c r="B11" s="54">
        <v>0.3125</v>
      </c>
      <c r="C11" s="55">
        <v>0.5</v>
      </c>
      <c r="D11" s="55">
        <v>0.52083333333333337</v>
      </c>
      <c r="E11" s="55">
        <v>0.66666666666666663</v>
      </c>
      <c r="F11" s="35">
        <f t="shared" si="0"/>
        <v>0.33333333333333326</v>
      </c>
      <c r="G11" s="50">
        <f t="shared" si="1"/>
        <v>7.9999999999999982</v>
      </c>
      <c r="H11" s="107" t="s">
        <v>52</v>
      </c>
      <c r="I11" s="59"/>
      <c r="J11" s="60"/>
      <c r="K11" s="60"/>
      <c r="L11" s="60"/>
      <c r="M11" s="61"/>
      <c r="N11" s="67"/>
    </row>
    <row r="12" spans="1:15" ht="12" customHeight="1" x14ac:dyDescent="0.25">
      <c r="A12" s="44" t="s">
        <v>12</v>
      </c>
      <c r="B12" s="54">
        <v>0.3125</v>
      </c>
      <c r="C12" s="55">
        <v>0.5</v>
      </c>
      <c r="D12" s="55">
        <v>0.52083333333333337</v>
      </c>
      <c r="E12" s="55">
        <v>0.66666666666666663</v>
      </c>
      <c r="F12" s="35">
        <f>(C12-B12)+(E12-D12)</f>
        <v>0.33333333333333326</v>
      </c>
      <c r="G12" s="50">
        <f t="shared" si="1"/>
        <v>7.9999999999999982</v>
      </c>
      <c r="H12" s="107" t="s">
        <v>52</v>
      </c>
      <c r="I12" s="59"/>
      <c r="J12" s="60"/>
      <c r="K12" s="60"/>
      <c r="L12" s="60"/>
      <c r="M12" s="61"/>
      <c r="N12" s="67"/>
    </row>
    <row r="13" spans="1:15" ht="12" customHeight="1" x14ac:dyDescent="0.25">
      <c r="A13" s="44" t="s">
        <v>13</v>
      </c>
      <c r="B13" s="54">
        <v>0.3125</v>
      </c>
      <c r="C13" s="55">
        <v>0.5</v>
      </c>
      <c r="D13" s="55">
        <v>0.52083333333333337</v>
      </c>
      <c r="E13" s="55">
        <v>0.66666666666666663</v>
      </c>
      <c r="F13" s="35">
        <f>(C13-B13)+(E13-D13)</f>
        <v>0.33333333333333326</v>
      </c>
      <c r="G13" s="50">
        <f t="shared" si="1"/>
        <v>7.9999999999999982</v>
      </c>
      <c r="H13" s="107" t="s">
        <v>52</v>
      </c>
      <c r="I13" s="59"/>
      <c r="J13" s="60"/>
      <c r="K13" s="60"/>
      <c r="L13" s="60"/>
      <c r="M13" s="61"/>
      <c r="N13" s="67"/>
    </row>
    <row r="14" spans="1:15" ht="12" customHeight="1" x14ac:dyDescent="0.25">
      <c r="A14" s="44" t="s">
        <v>14</v>
      </c>
      <c r="B14" s="52"/>
      <c r="C14" s="53"/>
      <c r="D14" s="53"/>
      <c r="E14" s="53"/>
      <c r="F14" s="34">
        <f t="shared" ref="F14:F15" si="2">(C14-B14)+(E14-D14)</f>
        <v>0</v>
      </c>
      <c r="G14" s="49">
        <f t="shared" si="1"/>
        <v>0</v>
      </c>
      <c r="H14" s="107"/>
      <c r="I14" s="56"/>
      <c r="J14" s="57"/>
      <c r="K14" s="57"/>
      <c r="L14" s="57"/>
      <c r="M14" s="58"/>
      <c r="N14" s="67"/>
    </row>
    <row r="15" spans="1:15" ht="12" customHeight="1" x14ac:dyDescent="0.25">
      <c r="A15" s="44" t="s">
        <v>15</v>
      </c>
      <c r="B15" s="52"/>
      <c r="C15" s="53"/>
      <c r="D15" s="53"/>
      <c r="E15" s="53"/>
      <c r="F15" s="34">
        <f t="shared" si="2"/>
        <v>0</v>
      </c>
      <c r="G15" s="49">
        <f t="shared" si="1"/>
        <v>0</v>
      </c>
      <c r="H15" s="107"/>
      <c r="I15" s="56"/>
      <c r="J15" s="57"/>
      <c r="K15" s="57"/>
      <c r="L15" s="57"/>
      <c r="M15" s="58"/>
      <c r="N15" s="67"/>
    </row>
    <row r="16" spans="1:15" ht="12" customHeight="1" x14ac:dyDescent="0.25">
      <c r="A16" s="44" t="s">
        <v>16</v>
      </c>
      <c r="B16" s="54">
        <v>0.3125</v>
      </c>
      <c r="C16" s="55">
        <v>0.5</v>
      </c>
      <c r="D16" s="55">
        <v>0.52083333333333337</v>
      </c>
      <c r="E16" s="55">
        <v>0.66666666666666663</v>
      </c>
      <c r="F16" s="35">
        <f>(C16-B16)+(E16-D16)</f>
        <v>0.33333333333333326</v>
      </c>
      <c r="G16" s="50">
        <f t="shared" si="1"/>
        <v>7.9999999999999982</v>
      </c>
      <c r="H16" s="107" t="s">
        <v>52</v>
      </c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4">
        <v>0.3125</v>
      </c>
      <c r="C17" s="55">
        <v>0.5</v>
      </c>
      <c r="D17" s="55">
        <v>0.52083333333333337</v>
      </c>
      <c r="E17" s="55">
        <v>0.66666666666666663</v>
      </c>
      <c r="F17" s="35">
        <f t="shared" ref="F17:F39" si="3">(C17-B17)+(E17-D17)</f>
        <v>0.33333333333333326</v>
      </c>
      <c r="G17" s="50">
        <f t="shared" si="1"/>
        <v>7.9999999999999982</v>
      </c>
      <c r="H17" s="107" t="s">
        <v>52</v>
      </c>
      <c r="I17" s="59"/>
      <c r="J17" s="60"/>
      <c r="K17" s="60"/>
      <c r="L17" s="60"/>
      <c r="M17" s="61"/>
      <c r="N17" s="67"/>
    </row>
    <row r="18" spans="1:14" ht="12" customHeight="1" x14ac:dyDescent="0.25">
      <c r="A18" s="44" t="s">
        <v>18</v>
      </c>
      <c r="B18" s="54">
        <v>0.3125</v>
      </c>
      <c r="C18" s="55">
        <v>0.5</v>
      </c>
      <c r="D18" s="55">
        <v>0.52083333333333337</v>
      </c>
      <c r="E18" s="55">
        <v>0.66666666666666663</v>
      </c>
      <c r="F18" s="35">
        <f t="shared" si="3"/>
        <v>0.33333333333333326</v>
      </c>
      <c r="G18" s="50">
        <f t="shared" si="1"/>
        <v>7.9999999999999982</v>
      </c>
      <c r="H18" s="107" t="s">
        <v>52</v>
      </c>
      <c r="I18" s="59"/>
      <c r="J18" s="60"/>
      <c r="K18" s="60"/>
      <c r="L18" s="60"/>
      <c r="M18" s="61"/>
      <c r="N18" s="67"/>
    </row>
    <row r="19" spans="1:14" ht="12" customHeight="1" x14ac:dyDescent="0.25">
      <c r="A19" s="44" t="s">
        <v>19</v>
      </c>
      <c r="B19" s="54">
        <v>0.3125</v>
      </c>
      <c r="C19" s="55">
        <v>0.5</v>
      </c>
      <c r="D19" s="55">
        <v>0.52083333333333337</v>
      </c>
      <c r="E19" s="55">
        <v>0.66666666666666663</v>
      </c>
      <c r="F19" s="35">
        <f t="shared" si="3"/>
        <v>0.33333333333333326</v>
      </c>
      <c r="G19" s="50">
        <f t="shared" si="1"/>
        <v>7.9999999999999982</v>
      </c>
      <c r="H19" s="107" t="s">
        <v>52</v>
      </c>
      <c r="I19" s="59"/>
      <c r="J19" s="60"/>
      <c r="K19" s="60"/>
      <c r="L19" s="60"/>
      <c r="M19" s="61"/>
      <c r="N19" s="67"/>
    </row>
    <row r="20" spans="1:14" ht="12" customHeight="1" x14ac:dyDescent="0.25">
      <c r="A20" s="44" t="s">
        <v>20</v>
      </c>
      <c r="B20" s="54">
        <v>0.3125</v>
      </c>
      <c r="C20" s="55">
        <v>0.5</v>
      </c>
      <c r="D20" s="55">
        <v>0.52083333333333337</v>
      </c>
      <c r="E20" s="55">
        <v>0.66666666666666663</v>
      </c>
      <c r="F20" s="35">
        <f t="shared" si="3"/>
        <v>0.33333333333333326</v>
      </c>
      <c r="G20" s="50">
        <f t="shared" si="1"/>
        <v>7.9999999999999982</v>
      </c>
      <c r="H20" s="107" t="s">
        <v>52</v>
      </c>
      <c r="I20" s="59"/>
      <c r="J20" s="60"/>
      <c r="K20" s="60"/>
      <c r="L20" s="60"/>
      <c r="M20" s="61"/>
      <c r="N20" s="67"/>
    </row>
    <row r="21" spans="1:14" ht="12" customHeight="1" x14ac:dyDescent="0.25">
      <c r="A21" s="44" t="s">
        <v>21</v>
      </c>
      <c r="B21" s="52"/>
      <c r="C21" s="53"/>
      <c r="D21" s="53"/>
      <c r="E21" s="53"/>
      <c r="F21" s="34">
        <f t="shared" si="3"/>
        <v>0</v>
      </c>
      <c r="G21" s="49">
        <f t="shared" si="1"/>
        <v>0</v>
      </c>
      <c r="H21" s="107"/>
      <c r="I21" s="56"/>
      <c r="J21" s="57"/>
      <c r="K21" s="57"/>
      <c r="L21" s="57"/>
      <c r="M21" s="58"/>
      <c r="N21" s="67"/>
    </row>
    <row r="22" spans="1:14" ht="12" customHeight="1" x14ac:dyDescent="0.25">
      <c r="A22" s="44" t="s">
        <v>22</v>
      </c>
      <c r="B22" s="52"/>
      <c r="C22" s="53"/>
      <c r="D22" s="53"/>
      <c r="E22" s="53"/>
      <c r="F22" s="34">
        <f t="shared" si="3"/>
        <v>0</v>
      </c>
      <c r="G22" s="49">
        <f t="shared" si="1"/>
        <v>0</v>
      </c>
      <c r="H22" s="107"/>
      <c r="I22" s="56"/>
      <c r="J22" s="57"/>
      <c r="K22" s="57"/>
      <c r="L22" s="57"/>
      <c r="M22" s="58"/>
      <c r="N22" s="67"/>
    </row>
    <row r="23" spans="1:14" ht="12" customHeight="1" x14ac:dyDescent="0.25">
      <c r="A23" s="44" t="s">
        <v>23</v>
      </c>
      <c r="B23" s="54">
        <v>0.3125</v>
      </c>
      <c r="C23" s="55">
        <v>0.5</v>
      </c>
      <c r="D23" s="55">
        <v>0.52083333333333337</v>
      </c>
      <c r="E23" s="55">
        <v>0.66666666666666663</v>
      </c>
      <c r="F23" s="35">
        <f t="shared" si="3"/>
        <v>0.33333333333333326</v>
      </c>
      <c r="G23" s="50">
        <f t="shared" si="1"/>
        <v>7.9999999999999982</v>
      </c>
      <c r="H23" s="107" t="s">
        <v>52</v>
      </c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4">
        <v>0.3125</v>
      </c>
      <c r="C24" s="55">
        <v>0.5</v>
      </c>
      <c r="D24" s="55">
        <v>0.52083333333333337</v>
      </c>
      <c r="E24" s="55">
        <v>0.66666666666666663</v>
      </c>
      <c r="F24" s="35">
        <f t="shared" si="3"/>
        <v>0.33333333333333326</v>
      </c>
      <c r="G24" s="50">
        <f t="shared" si="1"/>
        <v>7.9999999999999982</v>
      </c>
      <c r="H24" s="107" t="s">
        <v>52</v>
      </c>
      <c r="I24" s="59"/>
      <c r="J24" s="60"/>
      <c r="K24" s="60"/>
      <c r="L24" s="60"/>
      <c r="M24" s="61"/>
      <c r="N24" s="67"/>
    </row>
    <row r="25" spans="1:14" ht="12" customHeight="1" x14ac:dyDescent="0.25">
      <c r="A25" s="44" t="s">
        <v>25</v>
      </c>
      <c r="B25" s="54">
        <v>0.3125</v>
      </c>
      <c r="C25" s="55">
        <v>0.5</v>
      </c>
      <c r="D25" s="55">
        <v>0.52083333333333337</v>
      </c>
      <c r="E25" s="55">
        <v>0.66666666666666663</v>
      </c>
      <c r="F25" s="35">
        <f t="shared" si="3"/>
        <v>0.33333333333333326</v>
      </c>
      <c r="G25" s="50">
        <f t="shared" si="1"/>
        <v>7.9999999999999982</v>
      </c>
      <c r="H25" s="107" t="s">
        <v>52</v>
      </c>
      <c r="I25" s="59"/>
      <c r="J25" s="60"/>
      <c r="K25" s="60"/>
      <c r="L25" s="60"/>
      <c r="M25" s="61"/>
      <c r="N25" s="67"/>
    </row>
    <row r="26" spans="1:14" ht="12" customHeight="1" x14ac:dyDescent="0.25">
      <c r="A26" s="44" t="s">
        <v>26</v>
      </c>
      <c r="B26" s="54">
        <v>0.3125</v>
      </c>
      <c r="C26" s="55">
        <v>0.5</v>
      </c>
      <c r="D26" s="55">
        <v>0.52083333333333337</v>
      </c>
      <c r="E26" s="55">
        <v>0.66666666666666663</v>
      </c>
      <c r="F26" s="35">
        <f t="shared" si="3"/>
        <v>0.33333333333333326</v>
      </c>
      <c r="G26" s="50">
        <f t="shared" si="1"/>
        <v>7.9999999999999982</v>
      </c>
      <c r="H26" s="107" t="s">
        <v>52</v>
      </c>
      <c r="I26" s="59"/>
      <c r="J26" s="60"/>
      <c r="K26" s="60"/>
      <c r="L26" s="60"/>
      <c r="M26" s="61"/>
      <c r="N26" s="67"/>
    </row>
    <row r="27" spans="1:14" ht="12" customHeight="1" x14ac:dyDescent="0.25">
      <c r="A27" s="44" t="s">
        <v>27</v>
      </c>
      <c r="B27" s="54">
        <v>0.3125</v>
      </c>
      <c r="C27" s="55">
        <v>0.5</v>
      </c>
      <c r="D27" s="55">
        <v>0.52083333333333337</v>
      </c>
      <c r="E27" s="55">
        <v>0.66666666666666663</v>
      </c>
      <c r="F27" s="35">
        <f t="shared" si="3"/>
        <v>0.33333333333333326</v>
      </c>
      <c r="G27" s="50">
        <f t="shared" si="1"/>
        <v>7.9999999999999982</v>
      </c>
      <c r="H27" s="107" t="s">
        <v>52</v>
      </c>
      <c r="I27" s="59"/>
      <c r="J27" s="60"/>
      <c r="K27" s="60"/>
      <c r="L27" s="60"/>
      <c r="M27" s="61"/>
      <c r="N27" s="66"/>
    </row>
    <row r="28" spans="1:14" ht="12" customHeight="1" x14ac:dyDescent="0.25">
      <c r="A28" s="44" t="s">
        <v>28</v>
      </c>
      <c r="B28" s="52"/>
      <c r="C28" s="53"/>
      <c r="D28" s="53"/>
      <c r="E28" s="53"/>
      <c r="F28" s="34">
        <f t="shared" si="3"/>
        <v>0</v>
      </c>
      <c r="G28" s="49">
        <f t="shared" si="1"/>
        <v>0</v>
      </c>
      <c r="H28" s="107"/>
      <c r="I28" s="56"/>
      <c r="J28" s="57"/>
      <c r="K28" s="57"/>
      <c r="L28" s="57"/>
      <c r="M28" s="58"/>
      <c r="N28" s="67"/>
    </row>
    <row r="29" spans="1:14" ht="12" customHeight="1" x14ac:dyDescent="0.25">
      <c r="A29" s="44" t="s">
        <v>29</v>
      </c>
      <c r="B29" s="52"/>
      <c r="C29" s="53"/>
      <c r="D29" s="53"/>
      <c r="E29" s="53"/>
      <c r="F29" s="34">
        <f t="shared" si="3"/>
        <v>0</v>
      </c>
      <c r="G29" s="49">
        <f t="shared" si="1"/>
        <v>0</v>
      </c>
      <c r="H29" s="107"/>
      <c r="I29" s="56"/>
      <c r="J29" s="57"/>
      <c r="K29" s="57"/>
      <c r="L29" s="57"/>
      <c r="M29" s="58"/>
      <c r="N29" s="67"/>
    </row>
    <row r="30" spans="1:14" ht="12" customHeight="1" x14ac:dyDescent="0.25">
      <c r="A30" s="44" t="s">
        <v>30</v>
      </c>
      <c r="B30" s="54">
        <v>0.3125</v>
      </c>
      <c r="C30" s="55">
        <v>0.5</v>
      </c>
      <c r="D30" s="55">
        <v>0.52083333333333337</v>
      </c>
      <c r="E30" s="55">
        <v>0.66666666666666663</v>
      </c>
      <c r="F30" s="35">
        <f t="shared" si="3"/>
        <v>0.33333333333333326</v>
      </c>
      <c r="G30" s="50">
        <f t="shared" si="1"/>
        <v>7.9999999999999982</v>
      </c>
      <c r="H30" s="107" t="s">
        <v>52</v>
      </c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4">
        <v>0.3125</v>
      </c>
      <c r="C31" s="55">
        <v>0.5</v>
      </c>
      <c r="D31" s="55">
        <v>0.52083333333333337</v>
      </c>
      <c r="E31" s="55">
        <v>0.66666666666666663</v>
      </c>
      <c r="F31" s="35">
        <f t="shared" si="3"/>
        <v>0.33333333333333326</v>
      </c>
      <c r="G31" s="50">
        <f t="shared" si="1"/>
        <v>7.9999999999999982</v>
      </c>
      <c r="H31" s="107" t="s">
        <v>52</v>
      </c>
      <c r="I31" s="59"/>
      <c r="J31" s="60"/>
      <c r="K31" s="60"/>
      <c r="L31" s="60"/>
      <c r="M31" s="61"/>
      <c r="N31" s="67"/>
    </row>
    <row r="32" spans="1:14" ht="12" customHeight="1" x14ac:dyDescent="0.25">
      <c r="A32" s="44" t="s">
        <v>32</v>
      </c>
      <c r="B32" s="54">
        <v>0.3125</v>
      </c>
      <c r="C32" s="55">
        <v>0.5</v>
      </c>
      <c r="D32" s="55">
        <v>0.52083333333333337</v>
      </c>
      <c r="E32" s="55">
        <v>0.66666666666666663</v>
      </c>
      <c r="F32" s="35">
        <f t="shared" si="3"/>
        <v>0.33333333333333326</v>
      </c>
      <c r="G32" s="50">
        <f t="shared" si="1"/>
        <v>7.9999999999999982</v>
      </c>
      <c r="H32" s="107" t="s">
        <v>52</v>
      </c>
      <c r="I32" s="59"/>
      <c r="J32" s="60"/>
      <c r="K32" s="60"/>
      <c r="L32" s="60"/>
      <c r="M32" s="61"/>
      <c r="N32" s="67"/>
    </row>
    <row r="33" spans="1:14" ht="12" customHeight="1" x14ac:dyDescent="0.25">
      <c r="A33" s="44" t="s">
        <v>33</v>
      </c>
      <c r="B33" s="54">
        <v>0.3125</v>
      </c>
      <c r="C33" s="55">
        <v>0.5</v>
      </c>
      <c r="D33" s="55">
        <v>0.52083333333333337</v>
      </c>
      <c r="E33" s="55">
        <v>0.66666666666666663</v>
      </c>
      <c r="F33" s="35">
        <f t="shared" si="3"/>
        <v>0.33333333333333326</v>
      </c>
      <c r="G33" s="50">
        <f t="shared" si="1"/>
        <v>7.9999999999999982</v>
      </c>
      <c r="H33" s="107" t="s">
        <v>52</v>
      </c>
      <c r="I33" s="59"/>
      <c r="J33" s="60"/>
      <c r="K33" s="60"/>
      <c r="L33" s="60"/>
      <c r="M33" s="61"/>
      <c r="N33" s="67"/>
    </row>
    <row r="34" spans="1:14" ht="12" customHeight="1" x14ac:dyDescent="0.25">
      <c r="A34" s="44" t="s">
        <v>34</v>
      </c>
      <c r="B34" s="54">
        <v>0.3125</v>
      </c>
      <c r="C34" s="55">
        <v>0.5</v>
      </c>
      <c r="D34" s="55">
        <v>0.52083333333333337</v>
      </c>
      <c r="E34" s="55">
        <v>0.66666666666666663</v>
      </c>
      <c r="F34" s="35">
        <f t="shared" si="3"/>
        <v>0.33333333333333326</v>
      </c>
      <c r="G34" s="50">
        <f t="shared" si="1"/>
        <v>7.9999999999999982</v>
      </c>
      <c r="H34" s="107" t="s">
        <v>52</v>
      </c>
      <c r="I34" s="59"/>
      <c r="J34" s="60"/>
      <c r="K34" s="60"/>
      <c r="L34" s="60"/>
      <c r="M34" s="61"/>
      <c r="N34" s="67"/>
    </row>
    <row r="35" spans="1:14" ht="12" customHeight="1" x14ac:dyDescent="0.25">
      <c r="A35" s="44" t="s">
        <v>35</v>
      </c>
      <c r="B35" s="52"/>
      <c r="C35" s="53"/>
      <c r="D35" s="53"/>
      <c r="E35" s="53"/>
      <c r="F35" s="34">
        <f t="shared" si="3"/>
        <v>0</v>
      </c>
      <c r="G35" s="49">
        <f t="shared" si="1"/>
        <v>0</v>
      </c>
      <c r="H35" s="107"/>
      <c r="I35" s="56"/>
      <c r="J35" s="57"/>
      <c r="K35" s="57"/>
      <c r="L35" s="57"/>
      <c r="M35" s="58"/>
      <c r="N35" s="67"/>
    </row>
    <row r="36" spans="1:14" ht="12" customHeight="1" x14ac:dyDescent="0.25">
      <c r="A36" s="44" t="s">
        <v>36</v>
      </c>
      <c r="B36" s="52"/>
      <c r="C36" s="53"/>
      <c r="D36" s="53"/>
      <c r="E36" s="53"/>
      <c r="F36" s="34">
        <f t="shared" si="3"/>
        <v>0</v>
      </c>
      <c r="G36" s="49">
        <f t="shared" si="1"/>
        <v>0</v>
      </c>
      <c r="H36" s="107"/>
      <c r="I36" s="56"/>
      <c r="J36" s="57"/>
      <c r="K36" s="57"/>
      <c r="L36" s="57"/>
      <c r="M36" s="58"/>
      <c r="N36" s="67"/>
    </row>
    <row r="37" spans="1:14" ht="12" customHeight="1" x14ac:dyDescent="0.25">
      <c r="A37" s="44" t="s">
        <v>37</v>
      </c>
      <c r="B37" s="54">
        <v>0.3125</v>
      </c>
      <c r="C37" s="55">
        <v>0.5</v>
      </c>
      <c r="D37" s="55">
        <v>0.52083333333333337</v>
      </c>
      <c r="E37" s="55">
        <v>0.66666666666666663</v>
      </c>
      <c r="F37" s="35">
        <f t="shared" si="3"/>
        <v>0.33333333333333326</v>
      </c>
      <c r="G37" s="50">
        <f t="shared" si="1"/>
        <v>7.9999999999999982</v>
      </c>
      <c r="H37" s="107"/>
      <c r="I37" s="59"/>
      <c r="J37" s="60"/>
      <c r="K37" s="60"/>
      <c r="L37" s="60"/>
      <c r="M37" s="61"/>
      <c r="N37" s="67"/>
    </row>
    <row r="38" spans="1:14" ht="12" customHeight="1" x14ac:dyDescent="0.25">
      <c r="A38" s="44" t="s">
        <v>38</v>
      </c>
      <c r="B38" s="54">
        <v>0.3125</v>
      </c>
      <c r="C38" s="55">
        <v>0.5</v>
      </c>
      <c r="D38" s="55">
        <v>0.52083333333333337</v>
      </c>
      <c r="E38" s="55">
        <v>0.66666666666666663</v>
      </c>
      <c r="F38" s="35">
        <f t="shared" si="3"/>
        <v>0.33333333333333326</v>
      </c>
      <c r="G38" s="50">
        <f t="shared" si="1"/>
        <v>7.9999999999999982</v>
      </c>
      <c r="H38" s="107"/>
      <c r="I38" s="59"/>
      <c r="J38" s="60"/>
      <c r="K38" s="60"/>
      <c r="L38" s="60"/>
      <c r="M38" s="61"/>
      <c r="N38" s="67"/>
    </row>
    <row r="39" spans="1:14" ht="12" customHeight="1" thickBot="1" x14ac:dyDescent="0.3">
      <c r="A39" s="94" t="s">
        <v>39</v>
      </c>
      <c r="B39" s="95">
        <v>0.3125</v>
      </c>
      <c r="C39" s="96">
        <v>0.5</v>
      </c>
      <c r="D39" s="96">
        <v>0.52083333333333337</v>
      </c>
      <c r="E39" s="96">
        <v>0.66666666666666663</v>
      </c>
      <c r="F39" s="97">
        <f t="shared" si="3"/>
        <v>0.33333333333333326</v>
      </c>
      <c r="G39" s="98">
        <f t="shared" si="1"/>
        <v>7.9999999999999982</v>
      </c>
      <c r="H39" s="109"/>
      <c r="I39" s="99"/>
      <c r="J39" s="100"/>
      <c r="K39" s="100"/>
      <c r="L39" s="100"/>
      <c r="M39" s="101"/>
      <c r="N39" s="102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</v>
      </c>
      <c r="G40" s="51">
        <f>COUNTIF($G$9:$G$39,"svátek")*K4</f>
        <v>0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7.6666666666666616</v>
      </c>
      <c r="G41" s="84">
        <f>SUM(G9:G40)</f>
        <v>183.99999999999997</v>
      </c>
      <c r="H41" s="85">
        <f>COUNTIF(H9:H39,"ano")</f>
        <v>20</v>
      </c>
      <c r="I41" s="116">
        <f>SUM(I9:I39)</f>
        <v>0</v>
      </c>
      <c r="J41" s="117">
        <f t="shared" ref="J41:M41" si="4">SUM(J9:J39)</f>
        <v>0</v>
      </c>
      <c r="K41" s="117">
        <f t="shared" si="4"/>
        <v>0</v>
      </c>
      <c r="L41" s="117">
        <f t="shared" si="4"/>
        <v>0</v>
      </c>
      <c r="M41" s="118">
        <f t="shared" si="4"/>
        <v>0</v>
      </c>
      <c r="N41" s="89">
        <f>SUM(G41,I41:M41)</f>
        <v>183.99999999999997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5.8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qLXxrlGg64CJ6deTE+2AH2EBNIoy09pdWPVA2w79z/MXjkGnEoC8F/7glAryIrfdH/NLOvoe4QbRiZ0XsjGapQ==" saltValue="VdpkGJatGWERl5C9fLY5ig==" spinCount="100000" sheet="1" objects="1" scenarios="1"/>
  <mergeCells count="38">
    <mergeCell ref="A55:N55"/>
    <mergeCell ref="A56:N56"/>
    <mergeCell ref="A2:N2"/>
    <mergeCell ref="A46:N46"/>
    <mergeCell ref="A48:N48"/>
    <mergeCell ref="K7:K8"/>
    <mergeCell ref="L7:L8"/>
    <mergeCell ref="M7:M8"/>
    <mergeCell ref="N7:N8"/>
    <mergeCell ref="A44:N44"/>
    <mergeCell ref="A42:N42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list'!A62</f>
        <v>DUBEN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list'!B62*D5/100</f>
        <v>176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4">
        <v>0.3125</v>
      </c>
      <c r="C9" s="55">
        <v>0.5</v>
      </c>
      <c r="D9" s="55">
        <v>0.52083333333333337</v>
      </c>
      <c r="E9" s="55">
        <v>0.66666666666666663</v>
      </c>
      <c r="F9" s="35">
        <f t="shared" ref="F9" si="0">(C9-B9)+(E9-D9)</f>
        <v>0.33333333333333326</v>
      </c>
      <c r="G9" s="50">
        <f t="shared" ref="G9:G38" si="1">F9*24</f>
        <v>7.9999999999999982</v>
      </c>
      <c r="H9" s="107" t="s">
        <v>52</v>
      </c>
      <c r="I9" s="59"/>
      <c r="J9" s="60"/>
      <c r="K9" s="60"/>
      <c r="L9" s="60"/>
      <c r="M9" s="61"/>
      <c r="N9" s="65"/>
    </row>
    <row r="10" spans="1:15" ht="12" customHeight="1" x14ac:dyDescent="0.25">
      <c r="A10" s="44" t="s">
        <v>10</v>
      </c>
      <c r="B10" s="52"/>
      <c r="C10" s="53"/>
      <c r="D10" s="53"/>
      <c r="E10" s="53"/>
      <c r="F10" s="34"/>
      <c r="G10" s="58" t="s">
        <v>70</v>
      </c>
      <c r="H10" s="107"/>
      <c r="I10" s="56"/>
      <c r="J10" s="57"/>
      <c r="K10" s="57"/>
      <c r="L10" s="57"/>
      <c r="M10" s="58"/>
      <c r="N10" s="66"/>
    </row>
    <row r="11" spans="1:15" ht="12" customHeight="1" x14ac:dyDescent="0.25">
      <c r="A11" s="44" t="s">
        <v>11</v>
      </c>
      <c r="B11" s="52"/>
      <c r="C11" s="53"/>
      <c r="D11" s="53"/>
      <c r="E11" s="53"/>
      <c r="F11" s="34">
        <f t="shared" ref="F11:F12" si="2">(C11-B11)+(E11-D11)</f>
        <v>0</v>
      </c>
      <c r="G11" s="49">
        <f t="shared" ref="G11:G12" si="3">F11*24</f>
        <v>0</v>
      </c>
      <c r="H11" s="107"/>
      <c r="I11" s="56"/>
      <c r="J11" s="57"/>
      <c r="K11" s="57"/>
      <c r="L11" s="57"/>
      <c r="M11" s="58"/>
      <c r="N11" s="67"/>
    </row>
    <row r="12" spans="1:15" ht="12" customHeight="1" x14ac:dyDescent="0.25">
      <c r="A12" s="44" t="s">
        <v>12</v>
      </c>
      <c r="B12" s="52"/>
      <c r="C12" s="53"/>
      <c r="D12" s="53"/>
      <c r="E12" s="53"/>
      <c r="F12" s="34">
        <f t="shared" si="2"/>
        <v>0</v>
      </c>
      <c r="G12" s="49">
        <f t="shared" si="3"/>
        <v>0</v>
      </c>
      <c r="H12" s="107"/>
      <c r="I12" s="56"/>
      <c r="J12" s="57"/>
      <c r="K12" s="57"/>
      <c r="L12" s="57"/>
      <c r="M12" s="58"/>
      <c r="N12" s="67"/>
    </row>
    <row r="13" spans="1:15" ht="12" customHeight="1" x14ac:dyDescent="0.25">
      <c r="A13" s="44" t="s">
        <v>13</v>
      </c>
      <c r="B13" s="52"/>
      <c r="C13" s="53"/>
      <c r="D13" s="53"/>
      <c r="E13" s="53"/>
      <c r="F13" s="34"/>
      <c r="G13" s="58" t="s">
        <v>70</v>
      </c>
      <c r="H13" s="107"/>
      <c r="I13" s="56"/>
      <c r="J13" s="57"/>
      <c r="K13" s="57"/>
      <c r="L13" s="57"/>
      <c r="M13" s="58"/>
      <c r="N13" s="67"/>
    </row>
    <row r="14" spans="1:15" ht="12" customHeight="1" x14ac:dyDescent="0.25">
      <c r="A14" s="44" t="s">
        <v>14</v>
      </c>
      <c r="B14" s="54">
        <v>0.3125</v>
      </c>
      <c r="C14" s="55">
        <v>0.5</v>
      </c>
      <c r="D14" s="55">
        <v>0.52083333333333337</v>
      </c>
      <c r="E14" s="55">
        <v>0.66666666666666663</v>
      </c>
      <c r="F14" s="35">
        <f>(C14-B14)+(E14-D14)</f>
        <v>0.33333333333333326</v>
      </c>
      <c r="G14" s="50">
        <f t="shared" si="1"/>
        <v>7.9999999999999982</v>
      </c>
      <c r="H14" s="107" t="s">
        <v>52</v>
      </c>
      <c r="I14" s="59"/>
      <c r="J14" s="60"/>
      <c r="K14" s="60"/>
      <c r="L14" s="60"/>
      <c r="M14" s="61"/>
      <c r="N14" s="67"/>
    </row>
    <row r="15" spans="1:15" ht="12" customHeight="1" x14ac:dyDescent="0.25">
      <c r="A15" s="44" t="s">
        <v>15</v>
      </c>
      <c r="B15" s="54">
        <v>0.3125</v>
      </c>
      <c r="C15" s="55">
        <v>0.5</v>
      </c>
      <c r="D15" s="55">
        <v>0.52083333333333337</v>
      </c>
      <c r="E15" s="55">
        <v>0.66666666666666663</v>
      </c>
      <c r="F15" s="35">
        <f>(C15-B15)+(E15-D15)</f>
        <v>0.33333333333333326</v>
      </c>
      <c r="G15" s="50">
        <f t="shared" si="1"/>
        <v>7.9999999999999982</v>
      </c>
      <c r="H15" s="107" t="s">
        <v>52</v>
      </c>
      <c r="I15" s="59"/>
      <c r="J15" s="60"/>
      <c r="K15" s="60"/>
      <c r="L15" s="60"/>
      <c r="M15" s="61"/>
      <c r="N15" s="67"/>
    </row>
    <row r="16" spans="1:15" ht="12" customHeight="1" x14ac:dyDescent="0.25">
      <c r="A16" s="44" t="s">
        <v>16</v>
      </c>
      <c r="B16" s="54">
        <v>0.3125</v>
      </c>
      <c r="C16" s="55">
        <v>0.5</v>
      </c>
      <c r="D16" s="55">
        <v>0.52083333333333337</v>
      </c>
      <c r="E16" s="55">
        <v>0.66666666666666663</v>
      </c>
      <c r="F16" s="35">
        <f>(C16-B16)+(E16-D16)</f>
        <v>0.33333333333333326</v>
      </c>
      <c r="G16" s="50">
        <f t="shared" si="1"/>
        <v>7.9999999999999982</v>
      </c>
      <c r="H16" s="107" t="s">
        <v>52</v>
      </c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4">
        <v>0.3125</v>
      </c>
      <c r="C17" s="55">
        <v>0.5</v>
      </c>
      <c r="D17" s="55">
        <v>0.52083333333333337</v>
      </c>
      <c r="E17" s="55">
        <v>0.66666666666666663</v>
      </c>
      <c r="F17" s="35">
        <f t="shared" ref="F17:F38" si="4">(C17-B17)+(E17-D17)</f>
        <v>0.33333333333333326</v>
      </c>
      <c r="G17" s="50">
        <f t="shared" si="1"/>
        <v>7.9999999999999982</v>
      </c>
      <c r="H17" s="107" t="s">
        <v>52</v>
      </c>
      <c r="I17" s="59"/>
      <c r="J17" s="60"/>
      <c r="K17" s="60"/>
      <c r="L17" s="60"/>
      <c r="M17" s="61"/>
      <c r="N17" s="67"/>
    </row>
    <row r="18" spans="1:14" ht="12" customHeight="1" x14ac:dyDescent="0.25">
      <c r="A18" s="44" t="s">
        <v>18</v>
      </c>
      <c r="B18" s="52"/>
      <c r="C18" s="53"/>
      <c r="D18" s="53"/>
      <c r="E18" s="53"/>
      <c r="F18" s="34">
        <f t="shared" si="4"/>
        <v>0</v>
      </c>
      <c r="G18" s="49">
        <f t="shared" si="1"/>
        <v>0</v>
      </c>
      <c r="H18" s="107"/>
      <c r="I18" s="56"/>
      <c r="J18" s="57"/>
      <c r="K18" s="57"/>
      <c r="L18" s="57"/>
      <c r="M18" s="58"/>
      <c r="N18" s="67"/>
    </row>
    <row r="19" spans="1:14" ht="12" customHeight="1" x14ac:dyDescent="0.25">
      <c r="A19" s="44" t="s">
        <v>19</v>
      </c>
      <c r="B19" s="52"/>
      <c r="C19" s="53"/>
      <c r="D19" s="53"/>
      <c r="E19" s="53"/>
      <c r="F19" s="34">
        <f t="shared" si="4"/>
        <v>0</v>
      </c>
      <c r="G19" s="49">
        <f t="shared" si="1"/>
        <v>0</v>
      </c>
      <c r="H19" s="107"/>
      <c r="I19" s="56"/>
      <c r="J19" s="57"/>
      <c r="K19" s="57"/>
      <c r="L19" s="57"/>
      <c r="M19" s="58"/>
      <c r="N19" s="67"/>
    </row>
    <row r="20" spans="1:14" ht="12" customHeight="1" x14ac:dyDescent="0.25">
      <c r="A20" s="44" t="s">
        <v>20</v>
      </c>
      <c r="B20" s="54">
        <v>0.3125</v>
      </c>
      <c r="C20" s="55">
        <v>0.5</v>
      </c>
      <c r="D20" s="55">
        <v>0.52083333333333337</v>
      </c>
      <c r="E20" s="55">
        <v>0.66666666666666663</v>
      </c>
      <c r="F20" s="35">
        <f t="shared" si="4"/>
        <v>0.33333333333333326</v>
      </c>
      <c r="G20" s="50">
        <f t="shared" si="1"/>
        <v>7.9999999999999982</v>
      </c>
      <c r="H20" s="107" t="s">
        <v>52</v>
      </c>
      <c r="I20" s="59"/>
      <c r="J20" s="60"/>
      <c r="K20" s="60"/>
      <c r="L20" s="60"/>
      <c r="M20" s="61"/>
      <c r="N20" s="67"/>
    </row>
    <row r="21" spans="1:14" ht="12" customHeight="1" x14ac:dyDescent="0.25">
      <c r="A21" s="44" t="s">
        <v>21</v>
      </c>
      <c r="B21" s="54">
        <v>0.3125</v>
      </c>
      <c r="C21" s="55">
        <v>0.5</v>
      </c>
      <c r="D21" s="55">
        <v>0.52083333333333337</v>
      </c>
      <c r="E21" s="55">
        <v>0.66666666666666663</v>
      </c>
      <c r="F21" s="35">
        <f t="shared" si="4"/>
        <v>0.33333333333333326</v>
      </c>
      <c r="G21" s="50">
        <f t="shared" si="1"/>
        <v>7.9999999999999982</v>
      </c>
      <c r="H21" s="107" t="s">
        <v>52</v>
      </c>
      <c r="I21" s="59"/>
      <c r="J21" s="60"/>
      <c r="K21" s="60"/>
      <c r="L21" s="60"/>
      <c r="M21" s="61"/>
      <c r="N21" s="67"/>
    </row>
    <row r="22" spans="1:14" ht="12" customHeight="1" x14ac:dyDescent="0.25">
      <c r="A22" s="44" t="s">
        <v>22</v>
      </c>
      <c r="B22" s="54">
        <v>0.3125</v>
      </c>
      <c r="C22" s="55">
        <v>0.5</v>
      </c>
      <c r="D22" s="55">
        <v>0.52083333333333337</v>
      </c>
      <c r="E22" s="55">
        <v>0.66666666666666663</v>
      </c>
      <c r="F22" s="35">
        <f t="shared" si="4"/>
        <v>0.33333333333333326</v>
      </c>
      <c r="G22" s="50">
        <f t="shared" si="1"/>
        <v>7.9999999999999982</v>
      </c>
      <c r="H22" s="107" t="s">
        <v>52</v>
      </c>
      <c r="I22" s="59"/>
      <c r="J22" s="60"/>
      <c r="K22" s="60"/>
      <c r="L22" s="60"/>
      <c r="M22" s="61"/>
      <c r="N22" s="67"/>
    </row>
    <row r="23" spans="1:14" ht="12" customHeight="1" x14ac:dyDescent="0.25">
      <c r="A23" s="44" t="s">
        <v>23</v>
      </c>
      <c r="B23" s="54">
        <v>0.3125</v>
      </c>
      <c r="C23" s="55">
        <v>0.5</v>
      </c>
      <c r="D23" s="55">
        <v>0.52083333333333337</v>
      </c>
      <c r="E23" s="55">
        <v>0.66666666666666663</v>
      </c>
      <c r="F23" s="35">
        <f t="shared" si="4"/>
        <v>0.33333333333333326</v>
      </c>
      <c r="G23" s="50">
        <f t="shared" si="1"/>
        <v>7.9999999999999982</v>
      </c>
      <c r="H23" s="107" t="s">
        <v>52</v>
      </c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4">
        <v>0.3125</v>
      </c>
      <c r="C24" s="55">
        <v>0.5</v>
      </c>
      <c r="D24" s="55">
        <v>0.52083333333333337</v>
      </c>
      <c r="E24" s="55">
        <v>0.66666666666666663</v>
      </c>
      <c r="F24" s="35">
        <f t="shared" si="4"/>
        <v>0.33333333333333326</v>
      </c>
      <c r="G24" s="50">
        <f t="shared" si="1"/>
        <v>7.9999999999999982</v>
      </c>
      <c r="H24" s="107" t="s">
        <v>52</v>
      </c>
      <c r="I24" s="59"/>
      <c r="J24" s="60"/>
      <c r="K24" s="60"/>
      <c r="L24" s="60"/>
      <c r="M24" s="61"/>
      <c r="N24" s="67"/>
    </row>
    <row r="25" spans="1:14" ht="12" customHeight="1" x14ac:dyDescent="0.25">
      <c r="A25" s="44" t="s">
        <v>25</v>
      </c>
      <c r="B25" s="52"/>
      <c r="C25" s="53"/>
      <c r="D25" s="53"/>
      <c r="E25" s="53"/>
      <c r="F25" s="34">
        <f t="shared" si="4"/>
        <v>0</v>
      </c>
      <c r="G25" s="49">
        <f t="shared" si="1"/>
        <v>0</v>
      </c>
      <c r="H25" s="107"/>
      <c r="I25" s="56"/>
      <c r="J25" s="57"/>
      <c r="K25" s="57"/>
      <c r="L25" s="57"/>
      <c r="M25" s="58"/>
      <c r="N25" s="67"/>
    </row>
    <row r="26" spans="1:14" ht="12" customHeight="1" x14ac:dyDescent="0.25">
      <c r="A26" s="44" t="s">
        <v>26</v>
      </c>
      <c r="B26" s="52"/>
      <c r="C26" s="53"/>
      <c r="D26" s="53"/>
      <c r="E26" s="53"/>
      <c r="F26" s="34">
        <f t="shared" si="4"/>
        <v>0</v>
      </c>
      <c r="G26" s="49">
        <f t="shared" si="1"/>
        <v>0</v>
      </c>
      <c r="H26" s="107"/>
      <c r="I26" s="56"/>
      <c r="J26" s="57"/>
      <c r="K26" s="57"/>
      <c r="L26" s="57"/>
      <c r="M26" s="58"/>
      <c r="N26" s="67"/>
    </row>
    <row r="27" spans="1:14" ht="12" customHeight="1" x14ac:dyDescent="0.25">
      <c r="A27" s="44" t="s">
        <v>27</v>
      </c>
      <c r="B27" s="54">
        <v>0.3125</v>
      </c>
      <c r="C27" s="55">
        <v>0.5</v>
      </c>
      <c r="D27" s="55">
        <v>0.52083333333333337</v>
      </c>
      <c r="E27" s="55">
        <v>0.66666666666666663</v>
      </c>
      <c r="F27" s="35">
        <f t="shared" si="4"/>
        <v>0.33333333333333326</v>
      </c>
      <c r="G27" s="50">
        <f t="shared" si="1"/>
        <v>7.9999999999999982</v>
      </c>
      <c r="H27" s="107" t="s">
        <v>52</v>
      </c>
      <c r="I27" s="59"/>
      <c r="J27" s="60"/>
      <c r="K27" s="60"/>
      <c r="L27" s="60"/>
      <c r="M27" s="61"/>
      <c r="N27" s="66"/>
    </row>
    <row r="28" spans="1:14" ht="12" customHeight="1" x14ac:dyDescent="0.25">
      <c r="A28" s="44" t="s">
        <v>28</v>
      </c>
      <c r="B28" s="54">
        <v>0.3125</v>
      </c>
      <c r="C28" s="55">
        <v>0.5</v>
      </c>
      <c r="D28" s="55">
        <v>0.52083333333333337</v>
      </c>
      <c r="E28" s="55">
        <v>0.66666666666666663</v>
      </c>
      <c r="F28" s="35">
        <f t="shared" si="4"/>
        <v>0.33333333333333326</v>
      </c>
      <c r="G28" s="50">
        <f t="shared" si="1"/>
        <v>7.9999999999999982</v>
      </c>
      <c r="H28" s="107" t="s">
        <v>52</v>
      </c>
      <c r="I28" s="59"/>
      <c r="J28" s="60"/>
      <c r="K28" s="60"/>
      <c r="L28" s="60"/>
      <c r="M28" s="61"/>
      <c r="N28" s="67"/>
    </row>
    <row r="29" spans="1:14" ht="12" customHeight="1" x14ac:dyDescent="0.25">
      <c r="A29" s="44" t="s">
        <v>29</v>
      </c>
      <c r="B29" s="54">
        <v>0.3125</v>
      </c>
      <c r="C29" s="55">
        <v>0.5</v>
      </c>
      <c r="D29" s="55">
        <v>0.52083333333333337</v>
      </c>
      <c r="E29" s="55">
        <v>0.66666666666666663</v>
      </c>
      <c r="F29" s="35">
        <f t="shared" si="4"/>
        <v>0.33333333333333326</v>
      </c>
      <c r="G29" s="50">
        <f t="shared" si="1"/>
        <v>7.9999999999999982</v>
      </c>
      <c r="H29" s="107" t="s">
        <v>52</v>
      </c>
      <c r="I29" s="59"/>
      <c r="J29" s="60"/>
      <c r="K29" s="60"/>
      <c r="L29" s="60"/>
      <c r="M29" s="61"/>
      <c r="N29" s="67"/>
    </row>
    <row r="30" spans="1:14" ht="12" customHeight="1" x14ac:dyDescent="0.25">
      <c r="A30" s="44" t="s">
        <v>30</v>
      </c>
      <c r="B30" s="54">
        <v>0.3125</v>
      </c>
      <c r="C30" s="55">
        <v>0.5</v>
      </c>
      <c r="D30" s="55">
        <v>0.52083333333333337</v>
      </c>
      <c r="E30" s="55">
        <v>0.66666666666666663</v>
      </c>
      <c r="F30" s="35">
        <f t="shared" si="4"/>
        <v>0.33333333333333326</v>
      </c>
      <c r="G30" s="50">
        <f t="shared" si="1"/>
        <v>7.9999999999999982</v>
      </c>
      <c r="H30" s="107" t="s">
        <v>52</v>
      </c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4">
        <v>0.3125</v>
      </c>
      <c r="C31" s="55">
        <v>0.5</v>
      </c>
      <c r="D31" s="55">
        <v>0.52083333333333337</v>
      </c>
      <c r="E31" s="55">
        <v>0.66666666666666663</v>
      </c>
      <c r="F31" s="35">
        <f t="shared" si="4"/>
        <v>0.33333333333333326</v>
      </c>
      <c r="G31" s="50">
        <f t="shared" si="1"/>
        <v>7.9999999999999982</v>
      </c>
      <c r="H31" s="107" t="s">
        <v>52</v>
      </c>
      <c r="I31" s="59"/>
      <c r="J31" s="60"/>
      <c r="K31" s="60"/>
      <c r="L31" s="60"/>
      <c r="M31" s="61"/>
      <c r="N31" s="67"/>
    </row>
    <row r="32" spans="1:14" ht="12" customHeight="1" x14ac:dyDescent="0.25">
      <c r="A32" s="44" t="s">
        <v>32</v>
      </c>
      <c r="B32" s="52"/>
      <c r="C32" s="53"/>
      <c r="D32" s="53"/>
      <c r="E32" s="53"/>
      <c r="F32" s="34">
        <f t="shared" si="4"/>
        <v>0</v>
      </c>
      <c r="G32" s="49">
        <f t="shared" si="1"/>
        <v>0</v>
      </c>
      <c r="H32" s="107"/>
      <c r="I32" s="56"/>
      <c r="J32" s="57"/>
      <c r="K32" s="57"/>
      <c r="L32" s="57"/>
      <c r="M32" s="58"/>
      <c r="N32" s="67"/>
    </row>
    <row r="33" spans="1:14" ht="12" customHeight="1" x14ac:dyDescent="0.25">
      <c r="A33" s="44" t="s">
        <v>33</v>
      </c>
      <c r="B33" s="52"/>
      <c r="C33" s="53"/>
      <c r="D33" s="53"/>
      <c r="E33" s="53"/>
      <c r="F33" s="34">
        <f t="shared" si="4"/>
        <v>0</v>
      </c>
      <c r="G33" s="49">
        <f t="shared" si="1"/>
        <v>0</v>
      </c>
      <c r="H33" s="107"/>
      <c r="I33" s="56"/>
      <c r="J33" s="57"/>
      <c r="K33" s="57"/>
      <c r="L33" s="57"/>
      <c r="M33" s="58"/>
      <c r="N33" s="67"/>
    </row>
    <row r="34" spans="1:14" ht="12" customHeight="1" x14ac:dyDescent="0.25">
      <c r="A34" s="44" t="s">
        <v>34</v>
      </c>
      <c r="B34" s="54">
        <v>0.3125</v>
      </c>
      <c r="C34" s="55">
        <v>0.5</v>
      </c>
      <c r="D34" s="55">
        <v>0.52083333333333337</v>
      </c>
      <c r="E34" s="55">
        <v>0.66666666666666663</v>
      </c>
      <c r="F34" s="35">
        <f t="shared" si="4"/>
        <v>0.33333333333333326</v>
      </c>
      <c r="G34" s="50">
        <f t="shared" si="1"/>
        <v>7.9999999999999982</v>
      </c>
      <c r="H34" s="107" t="s">
        <v>52</v>
      </c>
      <c r="I34" s="59"/>
      <c r="J34" s="60"/>
      <c r="K34" s="60"/>
      <c r="L34" s="60"/>
      <c r="M34" s="61"/>
      <c r="N34" s="67"/>
    </row>
    <row r="35" spans="1:14" ht="12" customHeight="1" x14ac:dyDescent="0.25">
      <c r="A35" s="44" t="s">
        <v>35</v>
      </c>
      <c r="B35" s="54">
        <v>0.3125</v>
      </c>
      <c r="C35" s="55">
        <v>0.5</v>
      </c>
      <c r="D35" s="55">
        <v>0.52083333333333337</v>
      </c>
      <c r="E35" s="55">
        <v>0.66666666666666663</v>
      </c>
      <c r="F35" s="35">
        <f t="shared" si="4"/>
        <v>0.33333333333333326</v>
      </c>
      <c r="G35" s="50">
        <f t="shared" si="1"/>
        <v>7.9999999999999982</v>
      </c>
      <c r="H35" s="107" t="s">
        <v>52</v>
      </c>
      <c r="I35" s="59"/>
      <c r="J35" s="60"/>
      <c r="K35" s="60"/>
      <c r="L35" s="60"/>
      <c r="M35" s="61"/>
      <c r="N35" s="67"/>
    </row>
    <row r="36" spans="1:14" ht="12" customHeight="1" x14ac:dyDescent="0.25">
      <c r="A36" s="44" t="s">
        <v>36</v>
      </c>
      <c r="B36" s="54">
        <v>0.3125</v>
      </c>
      <c r="C36" s="55">
        <v>0.5</v>
      </c>
      <c r="D36" s="55">
        <v>0.52083333333333337</v>
      </c>
      <c r="E36" s="55">
        <v>0.66666666666666663</v>
      </c>
      <c r="F36" s="35">
        <f t="shared" si="4"/>
        <v>0.33333333333333326</v>
      </c>
      <c r="G36" s="50">
        <f t="shared" si="1"/>
        <v>7.9999999999999982</v>
      </c>
      <c r="H36" s="107" t="s">
        <v>52</v>
      </c>
      <c r="I36" s="59"/>
      <c r="J36" s="60"/>
      <c r="K36" s="60"/>
      <c r="L36" s="60"/>
      <c r="M36" s="61"/>
      <c r="N36" s="67"/>
    </row>
    <row r="37" spans="1:14" ht="12" customHeight="1" x14ac:dyDescent="0.25">
      <c r="A37" s="44" t="s">
        <v>37</v>
      </c>
      <c r="B37" s="54">
        <v>0.3125</v>
      </c>
      <c r="C37" s="55">
        <v>0.5</v>
      </c>
      <c r="D37" s="55">
        <v>0.52083333333333337</v>
      </c>
      <c r="E37" s="55">
        <v>0.66666666666666663</v>
      </c>
      <c r="F37" s="35">
        <f t="shared" si="4"/>
        <v>0.33333333333333326</v>
      </c>
      <c r="G37" s="50">
        <f t="shared" si="1"/>
        <v>7.9999999999999982</v>
      </c>
      <c r="H37" s="107" t="s">
        <v>52</v>
      </c>
      <c r="I37" s="59"/>
      <c r="J37" s="60"/>
      <c r="K37" s="60"/>
      <c r="L37" s="60"/>
      <c r="M37" s="61"/>
      <c r="N37" s="67"/>
    </row>
    <row r="38" spans="1:14" ht="12" customHeight="1" x14ac:dyDescent="0.25">
      <c r="A38" s="44" t="s">
        <v>38</v>
      </c>
      <c r="B38" s="54">
        <v>0.3125</v>
      </c>
      <c r="C38" s="55">
        <v>0.5</v>
      </c>
      <c r="D38" s="55">
        <v>0.52083333333333337</v>
      </c>
      <c r="E38" s="55">
        <v>0.66666666666666663</v>
      </c>
      <c r="F38" s="35">
        <f t="shared" si="4"/>
        <v>0.33333333333333326</v>
      </c>
      <c r="G38" s="50">
        <f t="shared" si="1"/>
        <v>7.9999999999999982</v>
      </c>
      <c r="H38" s="107" t="s">
        <v>52</v>
      </c>
      <c r="I38" s="59"/>
      <c r="J38" s="60"/>
      <c r="K38" s="60"/>
      <c r="L38" s="60"/>
      <c r="M38" s="61"/>
      <c r="N38" s="67"/>
    </row>
    <row r="39" spans="1:14" ht="12" customHeight="1" thickBot="1" x14ac:dyDescent="0.3">
      <c r="A39" s="94"/>
      <c r="B39" s="95"/>
      <c r="C39" s="96"/>
      <c r="D39" s="96"/>
      <c r="E39" s="96"/>
      <c r="F39" s="97"/>
      <c r="G39" s="98"/>
      <c r="H39" s="109"/>
      <c r="I39" s="99"/>
      <c r="J39" s="100"/>
      <c r="K39" s="100"/>
      <c r="L39" s="100"/>
      <c r="M39" s="101"/>
      <c r="N39" s="102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0.66666666666666663</v>
      </c>
      <c r="G40" s="51">
        <f>COUNTIF($G$9:$G$39,"svátek")*K4</f>
        <v>16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7.3333333333333295</v>
      </c>
      <c r="G41" s="84">
        <f>SUM(G9:G40)</f>
        <v>175.99999999999997</v>
      </c>
      <c r="H41" s="85">
        <f>COUNTIF(H9:H39,"ano")</f>
        <v>20</v>
      </c>
      <c r="I41" s="116">
        <f>SUM(I9:I39)</f>
        <v>0</v>
      </c>
      <c r="J41" s="117">
        <f t="shared" ref="J41:M41" si="5">SUM(J9:J39)</f>
        <v>0</v>
      </c>
      <c r="K41" s="117">
        <f t="shared" si="5"/>
        <v>0</v>
      </c>
      <c r="L41" s="117">
        <f t="shared" si="5"/>
        <v>0</v>
      </c>
      <c r="M41" s="118">
        <f t="shared" si="5"/>
        <v>0</v>
      </c>
      <c r="N41" s="89">
        <f>SUM(G41,I41:M41)</f>
        <v>175.99999999999997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5.2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AbKKDBbD2/CvKFs9fiPayvZTgjR2JvmbJk1bQiwIaXP6ejv5W3bJ6ne0NhzWl7Q3YIKS6RuVX9jV+D4NzP4W5A==" saltValue="dgVBXgE45RU3k+Es+TPicA==" spinCount="100000" sheet="1" objects="1" scenarios="1"/>
  <mergeCells count="38">
    <mergeCell ref="A55:N55"/>
    <mergeCell ref="A56:N56"/>
    <mergeCell ref="A2:N2"/>
    <mergeCell ref="A46:N46"/>
    <mergeCell ref="A48:N48"/>
    <mergeCell ref="K7:K8"/>
    <mergeCell ref="L7:L8"/>
    <mergeCell ref="M7:M8"/>
    <mergeCell ref="N7:N8"/>
    <mergeCell ref="A44:N44"/>
    <mergeCell ref="A42:N42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list'!A63</f>
        <v>KVĚTEN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list'!B63*D5/100</f>
        <v>168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2"/>
      <c r="C9" s="53"/>
      <c r="D9" s="53"/>
      <c r="E9" s="53"/>
      <c r="F9" s="34">
        <f t="shared" ref="F9:F10" si="0">(C9-B9)+(E9-D9)</f>
        <v>0</v>
      </c>
      <c r="G9" s="49">
        <f t="shared" ref="G9:G10" si="1">F9*24</f>
        <v>0</v>
      </c>
      <c r="H9" s="107"/>
      <c r="I9" s="56"/>
      <c r="J9" s="57"/>
      <c r="K9" s="57"/>
      <c r="L9" s="57"/>
      <c r="M9" s="58"/>
      <c r="N9" s="65"/>
    </row>
    <row r="10" spans="1:15" ht="12" customHeight="1" x14ac:dyDescent="0.25">
      <c r="A10" s="44" t="s">
        <v>10</v>
      </c>
      <c r="B10" s="52"/>
      <c r="C10" s="53"/>
      <c r="D10" s="53"/>
      <c r="E10" s="53"/>
      <c r="F10" s="34">
        <f t="shared" si="0"/>
        <v>0</v>
      </c>
      <c r="G10" s="49">
        <f t="shared" si="1"/>
        <v>0</v>
      </c>
      <c r="H10" s="107"/>
      <c r="I10" s="56"/>
      <c r="J10" s="57"/>
      <c r="K10" s="57"/>
      <c r="L10" s="57"/>
      <c r="M10" s="58"/>
      <c r="N10" s="66"/>
    </row>
    <row r="11" spans="1:15" ht="12" customHeight="1" x14ac:dyDescent="0.25">
      <c r="A11" s="44" t="s">
        <v>11</v>
      </c>
      <c r="B11" s="54">
        <v>0.3125</v>
      </c>
      <c r="C11" s="55">
        <v>0.5</v>
      </c>
      <c r="D11" s="55">
        <v>0.52083333333333337</v>
      </c>
      <c r="E11" s="55">
        <v>0.66666666666666663</v>
      </c>
      <c r="F11" s="35">
        <f t="shared" ref="F11" si="2">(C11-B11)+(E11-D11)</f>
        <v>0.33333333333333326</v>
      </c>
      <c r="G11" s="50">
        <f t="shared" ref="G11:G39" si="3">F11*24</f>
        <v>7.9999999999999982</v>
      </c>
      <c r="H11" s="107" t="s">
        <v>52</v>
      </c>
      <c r="I11" s="59"/>
      <c r="J11" s="60"/>
      <c r="K11" s="60"/>
      <c r="L11" s="60"/>
      <c r="M11" s="61"/>
      <c r="N11" s="67"/>
    </row>
    <row r="12" spans="1:15" ht="12" customHeight="1" x14ac:dyDescent="0.25">
      <c r="A12" s="44" t="s">
        <v>12</v>
      </c>
      <c r="B12" s="54">
        <v>0.3125</v>
      </c>
      <c r="C12" s="55">
        <v>0.5</v>
      </c>
      <c r="D12" s="55">
        <v>0.52083333333333337</v>
      </c>
      <c r="E12" s="55">
        <v>0.66666666666666663</v>
      </c>
      <c r="F12" s="35">
        <f>(C12-B12)+(E12-D12)</f>
        <v>0.33333333333333326</v>
      </c>
      <c r="G12" s="50">
        <f t="shared" si="3"/>
        <v>7.9999999999999982</v>
      </c>
      <c r="H12" s="107" t="s">
        <v>52</v>
      </c>
      <c r="I12" s="59"/>
      <c r="J12" s="60"/>
      <c r="K12" s="60"/>
      <c r="L12" s="60"/>
      <c r="M12" s="61"/>
      <c r="N12" s="67"/>
    </row>
    <row r="13" spans="1:15" ht="12" customHeight="1" x14ac:dyDescent="0.25">
      <c r="A13" s="44" t="s">
        <v>13</v>
      </c>
      <c r="B13" s="54">
        <v>0.3125</v>
      </c>
      <c r="C13" s="55">
        <v>0.5</v>
      </c>
      <c r="D13" s="55">
        <v>0.52083333333333337</v>
      </c>
      <c r="E13" s="55">
        <v>0.66666666666666663</v>
      </c>
      <c r="F13" s="35">
        <f>(C13-B13)+(E13-D13)</f>
        <v>0.33333333333333326</v>
      </c>
      <c r="G13" s="50">
        <f t="shared" si="3"/>
        <v>7.9999999999999982</v>
      </c>
      <c r="H13" s="107" t="s">
        <v>52</v>
      </c>
      <c r="I13" s="59"/>
      <c r="J13" s="60"/>
      <c r="K13" s="60"/>
      <c r="L13" s="60"/>
      <c r="M13" s="61"/>
      <c r="N13" s="67"/>
    </row>
    <row r="14" spans="1:15" ht="12" customHeight="1" x14ac:dyDescent="0.25">
      <c r="A14" s="44" t="s">
        <v>14</v>
      </c>
      <c r="B14" s="54">
        <v>0.3125</v>
      </c>
      <c r="C14" s="55">
        <v>0.5</v>
      </c>
      <c r="D14" s="55">
        <v>0.52083333333333337</v>
      </c>
      <c r="E14" s="55">
        <v>0.66666666666666663</v>
      </c>
      <c r="F14" s="35">
        <f>(C14-B14)+(E14-D14)</f>
        <v>0.33333333333333326</v>
      </c>
      <c r="G14" s="50">
        <f t="shared" si="3"/>
        <v>7.9999999999999982</v>
      </c>
      <c r="H14" s="107" t="s">
        <v>52</v>
      </c>
      <c r="I14" s="59"/>
      <c r="J14" s="60"/>
      <c r="K14" s="60"/>
      <c r="L14" s="60"/>
      <c r="M14" s="61"/>
      <c r="N14" s="67"/>
    </row>
    <row r="15" spans="1:15" ht="12" customHeight="1" x14ac:dyDescent="0.25">
      <c r="A15" s="44" t="s">
        <v>15</v>
      </c>
      <c r="B15" s="54">
        <v>0.3125</v>
      </c>
      <c r="C15" s="55">
        <v>0.5</v>
      </c>
      <c r="D15" s="55">
        <v>0.52083333333333337</v>
      </c>
      <c r="E15" s="55">
        <v>0.66666666666666663</v>
      </c>
      <c r="F15" s="35">
        <f>(C15-B15)+(E15-D15)</f>
        <v>0.33333333333333326</v>
      </c>
      <c r="G15" s="50">
        <f t="shared" si="3"/>
        <v>7.9999999999999982</v>
      </c>
      <c r="H15" s="107" t="s">
        <v>52</v>
      </c>
      <c r="I15" s="59"/>
      <c r="J15" s="60"/>
      <c r="K15" s="60"/>
      <c r="L15" s="60"/>
      <c r="M15" s="61"/>
      <c r="N15" s="67"/>
    </row>
    <row r="16" spans="1:15" ht="12" customHeight="1" x14ac:dyDescent="0.25">
      <c r="A16" s="44" t="s">
        <v>16</v>
      </c>
      <c r="B16" s="52"/>
      <c r="C16" s="53"/>
      <c r="D16" s="53"/>
      <c r="E16" s="53"/>
      <c r="F16" s="34">
        <f t="shared" ref="F16:F17" si="4">(C16-B16)+(E16-D16)</f>
        <v>0</v>
      </c>
      <c r="G16" s="49">
        <f t="shared" si="3"/>
        <v>0</v>
      </c>
      <c r="H16" s="107"/>
      <c r="I16" s="56"/>
      <c r="J16" s="57"/>
      <c r="K16" s="57"/>
      <c r="L16" s="57"/>
      <c r="M16" s="58"/>
      <c r="N16" s="67"/>
    </row>
    <row r="17" spans="1:14" ht="12" customHeight="1" x14ac:dyDescent="0.25">
      <c r="A17" s="44" t="s">
        <v>17</v>
      </c>
      <c r="B17" s="52"/>
      <c r="C17" s="53"/>
      <c r="D17" s="53"/>
      <c r="E17" s="53"/>
      <c r="F17" s="34">
        <f t="shared" si="4"/>
        <v>0</v>
      </c>
      <c r="G17" s="49">
        <f t="shared" si="3"/>
        <v>0</v>
      </c>
      <c r="H17" s="107"/>
      <c r="I17" s="56"/>
      <c r="J17" s="57"/>
      <c r="K17" s="57"/>
      <c r="L17" s="57"/>
      <c r="M17" s="58"/>
      <c r="N17" s="67"/>
    </row>
    <row r="18" spans="1:14" ht="12" customHeight="1" x14ac:dyDescent="0.25">
      <c r="A18" s="44" t="s">
        <v>18</v>
      </c>
      <c r="B18" s="54">
        <v>0.3125</v>
      </c>
      <c r="C18" s="55">
        <v>0.5</v>
      </c>
      <c r="D18" s="55">
        <v>0.52083333333333337</v>
      </c>
      <c r="E18" s="55">
        <v>0.66666666666666663</v>
      </c>
      <c r="F18" s="35">
        <f t="shared" ref="F18:F39" si="5">(C18-B18)+(E18-D18)</f>
        <v>0.33333333333333326</v>
      </c>
      <c r="G18" s="50">
        <f t="shared" si="3"/>
        <v>7.9999999999999982</v>
      </c>
      <c r="H18" s="107" t="s">
        <v>52</v>
      </c>
      <c r="I18" s="59"/>
      <c r="J18" s="60"/>
      <c r="K18" s="60"/>
      <c r="L18" s="60"/>
      <c r="M18" s="61"/>
      <c r="N18" s="67"/>
    </row>
    <row r="19" spans="1:14" ht="12" customHeight="1" x14ac:dyDescent="0.25">
      <c r="A19" s="44" t="s">
        <v>19</v>
      </c>
      <c r="B19" s="54">
        <v>0.3125</v>
      </c>
      <c r="C19" s="55">
        <v>0.5</v>
      </c>
      <c r="D19" s="55">
        <v>0.52083333333333337</v>
      </c>
      <c r="E19" s="55">
        <v>0.66666666666666663</v>
      </c>
      <c r="F19" s="35">
        <f t="shared" si="5"/>
        <v>0.33333333333333326</v>
      </c>
      <c r="G19" s="50">
        <f t="shared" si="3"/>
        <v>7.9999999999999982</v>
      </c>
      <c r="H19" s="107" t="s">
        <v>52</v>
      </c>
      <c r="I19" s="59"/>
      <c r="J19" s="60"/>
      <c r="K19" s="60"/>
      <c r="L19" s="60"/>
      <c r="M19" s="61"/>
      <c r="N19" s="67"/>
    </row>
    <row r="20" spans="1:14" ht="12" customHeight="1" x14ac:dyDescent="0.25">
      <c r="A20" s="44" t="s">
        <v>20</v>
      </c>
      <c r="B20" s="54">
        <v>0.3125</v>
      </c>
      <c r="C20" s="55">
        <v>0.5</v>
      </c>
      <c r="D20" s="55">
        <v>0.52083333333333337</v>
      </c>
      <c r="E20" s="55">
        <v>0.66666666666666663</v>
      </c>
      <c r="F20" s="35">
        <f t="shared" si="5"/>
        <v>0.33333333333333326</v>
      </c>
      <c r="G20" s="50">
        <f t="shared" si="3"/>
        <v>7.9999999999999982</v>
      </c>
      <c r="H20" s="107" t="s">
        <v>52</v>
      </c>
      <c r="I20" s="59"/>
      <c r="J20" s="60"/>
      <c r="K20" s="60"/>
      <c r="L20" s="60"/>
      <c r="M20" s="61"/>
      <c r="N20" s="67"/>
    </row>
    <row r="21" spans="1:14" ht="12" customHeight="1" x14ac:dyDescent="0.25">
      <c r="A21" s="44" t="s">
        <v>21</v>
      </c>
      <c r="B21" s="54">
        <v>0.3125</v>
      </c>
      <c r="C21" s="55">
        <v>0.5</v>
      </c>
      <c r="D21" s="55">
        <v>0.52083333333333337</v>
      </c>
      <c r="E21" s="55">
        <v>0.66666666666666663</v>
      </c>
      <c r="F21" s="35">
        <f t="shared" si="5"/>
        <v>0.33333333333333326</v>
      </c>
      <c r="G21" s="50">
        <f t="shared" si="3"/>
        <v>7.9999999999999982</v>
      </c>
      <c r="H21" s="107" t="s">
        <v>52</v>
      </c>
      <c r="I21" s="59"/>
      <c r="J21" s="60"/>
      <c r="K21" s="60"/>
      <c r="L21" s="60"/>
      <c r="M21" s="61"/>
      <c r="N21" s="67"/>
    </row>
    <row r="22" spans="1:14" ht="12" customHeight="1" x14ac:dyDescent="0.25">
      <c r="A22" s="44" t="s">
        <v>22</v>
      </c>
      <c r="B22" s="54">
        <v>0.3125</v>
      </c>
      <c r="C22" s="55">
        <v>0.5</v>
      </c>
      <c r="D22" s="55">
        <v>0.52083333333333337</v>
      </c>
      <c r="E22" s="55">
        <v>0.66666666666666663</v>
      </c>
      <c r="F22" s="35">
        <f t="shared" si="5"/>
        <v>0.33333333333333326</v>
      </c>
      <c r="G22" s="50">
        <f t="shared" si="3"/>
        <v>7.9999999999999982</v>
      </c>
      <c r="H22" s="107" t="s">
        <v>52</v>
      </c>
      <c r="I22" s="59"/>
      <c r="J22" s="60"/>
      <c r="K22" s="60"/>
      <c r="L22" s="60"/>
      <c r="M22" s="61"/>
      <c r="N22" s="67"/>
    </row>
    <row r="23" spans="1:14" ht="12" customHeight="1" x14ac:dyDescent="0.25">
      <c r="A23" s="44" t="s">
        <v>23</v>
      </c>
      <c r="B23" s="52"/>
      <c r="C23" s="53"/>
      <c r="D23" s="53"/>
      <c r="E23" s="53"/>
      <c r="F23" s="34">
        <f t="shared" si="5"/>
        <v>0</v>
      </c>
      <c r="G23" s="49">
        <f t="shared" si="3"/>
        <v>0</v>
      </c>
      <c r="H23" s="107"/>
      <c r="I23" s="56"/>
      <c r="J23" s="57"/>
      <c r="K23" s="57"/>
      <c r="L23" s="57"/>
      <c r="M23" s="58"/>
      <c r="N23" s="67"/>
    </row>
    <row r="24" spans="1:14" ht="12" customHeight="1" x14ac:dyDescent="0.25">
      <c r="A24" s="44" t="s">
        <v>24</v>
      </c>
      <c r="B24" s="52"/>
      <c r="C24" s="53"/>
      <c r="D24" s="53"/>
      <c r="E24" s="53"/>
      <c r="F24" s="34">
        <f t="shared" si="5"/>
        <v>0</v>
      </c>
      <c r="G24" s="49">
        <f t="shared" si="3"/>
        <v>0</v>
      </c>
      <c r="H24" s="107"/>
      <c r="I24" s="56"/>
      <c r="J24" s="57"/>
      <c r="K24" s="57"/>
      <c r="L24" s="57"/>
      <c r="M24" s="58"/>
      <c r="N24" s="67"/>
    </row>
    <row r="25" spans="1:14" ht="12" customHeight="1" x14ac:dyDescent="0.25">
      <c r="A25" s="44" t="s">
        <v>25</v>
      </c>
      <c r="B25" s="54">
        <v>0.3125</v>
      </c>
      <c r="C25" s="55">
        <v>0.5</v>
      </c>
      <c r="D25" s="55">
        <v>0.52083333333333337</v>
      </c>
      <c r="E25" s="55">
        <v>0.66666666666666663</v>
      </c>
      <c r="F25" s="35">
        <f t="shared" si="5"/>
        <v>0.33333333333333326</v>
      </c>
      <c r="G25" s="50">
        <f t="shared" si="3"/>
        <v>7.9999999999999982</v>
      </c>
      <c r="H25" s="107" t="s">
        <v>52</v>
      </c>
      <c r="I25" s="59"/>
      <c r="J25" s="60"/>
      <c r="K25" s="60"/>
      <c r="L25" s="60"/>
      <c r="M25" s="61"/>
      <c r="N25" s="67"/>
    </row>
    <row r="26" spans="1:14" ht="12" customHeight="1" x14ac:dyDescent="0.25">
      <c r="A26" s="44" t="s">
        <v>26</v>
      </c>
      <c r="B26" s="54">
        <v>0.3125</v>
      </c>
      <c r="C26" s="55">
        <v>0.5</v>
      </c>
      <c r="D26" s="55">
        <v>0.52083333333333337</v>
      </c>
      <c r="E26" s="55">
        <v>0.66666666666666663</v>
      </c>
      <c r="F26" s="35">
        <f t="shared" si="5"/>
        <v>0.33333333333333326</v>
      </c>
      <c r="G26" s="50">
        <f t="shared" si="3"/>
        <v>7.9999999999999982</v>
      </c>
      <c r="H26" s="107" t="s">
        <v>52</v>
      </c>
      <c r="I26" s="59"/>
      <c r="J26" s="60"/>
      <c r="K26" s="60"/>
      <c r="L26" s="60"/>
      <c r="M26" s="61"/>
      <c r="N26" s="67"/>
    </row>
    <row r="27" spans="1:14" ht="12" customHeight="1" x14ac:dyDescent="0.25">
      <c r="A27" s="44" t="s">
        <v>27</v>
      </c>
      <c r="B27" s="54">
        <v>0.3125</v>
      </c>
      <c r="C27" s="55">
        <v>0.5</v>
      </c>
      <c r="D27" s="55">
        <v>0.52083333333333337</v>
      </c>
      <c r="E27" s="55">
        <v>0.66666666666666663</v>
      </c>
      <c r="F27" s="35">
        <f t="shared" si="5"/>
        <v>0.33333333333333326</v>
      </c>
      <c r="G27" s="50">
        <f t="shared" si="3"/>
        <v>7.9999999999999982</v>
      </c>
      <c r="H27" s="107" t="s">
        <v>52</v>
      </c>
      <c r="I27" s="59"/>
      <c r="J27" s="60"/>
      <c r="K27" s="60"/>
      <c r="L27" s="60"/>
      <c r="M27" s="61"/>
      <c r="N27" s="66"/>
    </row>
    <row r="28" spans="1:14" ht="12" customHeight="1" x14ac:dyDescent="0.25">
      <c r="A28" s="44" t="s">
        <v>28</v>
      </c>
      <c r="B28" s="54">
        <v>0.3125</v>
      </c>
      <c r="C28" s="55">
        <v>0.5</v>
      </c>
      <c r="D28" s="55">
        <v>0.52083333333333337</v>
      </c>
      <c r="E28" s="55">
        <v>0.66666666666666663</v>
      </c>
      <c r="F28" s="35">
        <f t="shared" si="5"/>
        <v>0.33333333333333326</v>
      </c>
      <c r="G28" s="50">
        <f t="shared" si="3"/>
        <v>7.9999999999999982</v>
      </c>
      <c r="H28" s="107" t="s">
        <v>52</v>
      </c>
      <c r="I28" s="59"/>
      <c r="J28" s="60"/>
      <c r="K28" s="60"/>
      <c r="L28" s="60"/>
      <c r="M28" s="61"/>
      <c r="N28" s="67"/>
    </row>
    <row r="29" spans="1:14" ht="12" customHeight="1" x14ac:dyDescent="0.25">
      <c r="A29" s="44" t="s">
        <v>29</v>
      </c>
      <c r="B29" s="54">
        <v>0.3125</v>
      </c>
      <c r="C29" s="55">
        <v>0.5</v>
      </c>
      <c r="D29" s="55">
        <v>0.52083333333333337</v>
      </c>
      <c r="E29" s="55">
        <v>0.66666666666666663</v>
      </c>
      <c r="F29" s="35">
        <f t="shared" si="5"/>
        <v>0.33333333333333326</v>
      </c>
      <c r="G29" s="50">
        <f t="shared" si="3"/>
        <v>7.9999999999999982</v>
      </c>
      <c r="H29" s="107" t="s">
        <v>52</v>
      </c>
      <c r="I29" s="59"/>
      <c r="J29" s="60"/>
      <c r="K29" s="60"/>
      <c r="L29" s="60"/>
      <c r="M29" s="61"/>
      <c r="N29" s="67"/>
    </row>
    <row r="30" spans="1:14" ht="12" customHeight="1" x14ac:dyDescent="0.25">
      <c r="A30" s="44" t="s">
        <v>30</v>
      </c>
      <c r="B30" s="52"/>
      <c r="C30" s="53"/>
      <c r="D30" s="53"/>
      <c r="E30" s="53"/>
      <c r="F30" s="34">
        <f t="shared" si="5"/>
        <v>0</v>
      </c>
      <c r="G30" s="49">
        <f t="shared" si="3"/>
        <v>0</v>
      </c>
      <c r="H30" s="107"/>
      <c r="I30" s="56"/>
      <c r="J30" s="57"/>
      <c r="K30" s="57"/>
      <c r="L30" s="57"/>
      <c r="M30" s="58"/>
      <c r="N30" s="67"/>
    </row>
    <row r="31" spans="1:14" ht="12" customHeight="1" x14ac:dyDescent="0.25">
      <c r="A31" s="44" t="s">
        <v>31</v>
      </c>
      <c r="B31" s="52"/>
      <c r="C31" s="53"/>
      <c r="D31" s="53"/>
      <c r="E31" s="53"/>
      <c r="F31" s="34">
        <f t="shared" si="5"/>
        <v>0</v>
      </c>
      <c r="G31" s="49">
        <f t="shared" si="3"/>
        <v>0</v>
      </c>
      <c r="H31" s="107"/>
      <c r="I31" s="56"/>
      <c r="J31" s="57"/>
      <c r="K31" s="57"/>
      <c r="L31" s="57"/>
      <c r="M31" s="58"/>
      <c r="N31" s="67"/>
    </row>
    <row r="32" spans="1:14" ht="12" customHeight="1" x14ac:dyDescent="0.25">
      <c r="A32" s="44" t="s">
        <v>32</v>
      </c>
      <c r="B32" s="54">
        <v>0.3125</v>
      </c>
      <c r="C32" s="55">
        <v>0.5</v>
      </c>
      <c r="D32" s="55">
        <v>0.52083333333333337</v>
      </c>
      <c r="E32" s="55">
        <v>0.66666666666666663</v>
      </c>
      <c r="F32" s="35">
        <f t="shared" si="5"/>
        <v>0.33333333333333326</v>
      </c>
      <c r="G32" s="50">
        <f t="shared" si="3"/>
        <v>7.9999999999999982</v>
      </c>
      <c r="H32" s="107" t="s">
        <v>52</v>
      </c>
      <c r="I32" s="59"/>
      <c r="J32" s="60"/>
      <c r="K32" s="60"/>
      <c r="L32" s="60"/>
      <c r="M32" s="61"/>
      <c r="N32" s="67"/>
    </row>
    <row r="33" spans="1:14" ht="12" customHeight="1" x14ac:dyDescent="0.25">
      <c r="A33" s="44" t="s">
        <v>33</v>
      </c>
      <c r="B33" s="54">
        <v>0.3125</v>
      </c>
      <c r="C33" s="55">
        <v>0.5</v>
      </c>
      <c r="D33" s="55">
        <v>0.52083333333333337</v>
      </c>
      <c r="E33" s="55">
        <v>0.66666666666666663</v>
      </c>
      <c r="F33" s="35">
        <f t="shared" si="5"/>
        <v>0.33333333333333326</v>
      </c>
      <c r="G33" s="50">
        <f t="shared" si="3"/>
        <v>7.9999999999999982</v>
      </c>
      <c r="H33" s="107" t="s">
        <v>52</v>
      </c>
      <c r="I33" s="59"/>
      <c r="J33" s="60"/>
      <c r="K33" s="60"/>
      <c r="L33" s="60"/>
      <c r="M33" s="61"/>
      <c r="N33" s="67"/>
    </row>
    <row r="34" spans="1:14" ht="12" customHeight="1" x14ac:dyDescent="0.25">
      <c r="A34" s="44" t="s">
        <v>34</v>
      </c>
      <c r="B34" s="54">
        <v>0.3125</v>
      </c>
      <c r="C34" s="55">
        <v>0.5</v>
      </c>
      <c r="D34" s="55">
        <v>0.52083333333333337</v>
      </c>
      <c r="E34" s="55">
        <v>0.66666666666666663</v>
      </c>
      <c r="F34" s="35">
        <f t="shared" si="5"/>
        <v>0.33333333333333326</v>
      </c>
      <c r="G34" s="50">
        <f t="shared" si="3"/>
        <v>7.9999999999999982</v>
      </c>
      <c r="H34" s="107" t="s">
        <v>52</v>
      </c>
      <c r="I34" s="59"/>
      <c r="J34" s="60"/>
      <c r="K34" s="60"/>
      <c r="L34" s="60"/>
      <c r="M34" s="61"/>
      <c r="N34" s="67"/>
    </row>
    <row r="35" spans="1:14" ht="12" customHeight="1" x14ac:dyDescent="0.25">
      <c r="A35" s="44" t="s">
        <v>35</v>
      </c>
      <c r="B35" s="54">
        <v>0.3125</v>
      </c>
      <c r="C35" s="55">
        <v>0.5</v>
      </c>
      <c r="D35" s="55">
        <v>0.52083333333333337</v>
      </c>
      <c r="E35" s="55">
        <v>0.66666666666666663</v>
      </c>
      <c r="F35" s="35">
        <f t="shared" si="5"/>
        <v>0.33333333333333326</v>
      </c>
      <c r="G35" s="50">
        <f t="shared" si="3"/>
        <v>7.9999999999999982</v>
      </c>
      <c r="H35" s="107" t="s">
        <v>52</v>
      </c>
      <c r="I35" s="59"/>
      <c r="J35" s="60"/>
      <c r="K35" s="60"/>
      <c r="L35" s="60"/>
      <c r="M35" s="61"/>
      <c r="N35" s="67"/>
    </row>
    <row r="36" spans="1:14" ht="12" customHeight="1" x14ac:dyDescent="0.25">
      <c r="A36" s="44" t="s">
        <v>36</v>
      </c>
      <c r="B36" s="54">
        <v>0.3125</v>
      </c>
      <c r="C36" s="55">
        <v>0.5</v>
      </c>
      <c r="D36" s="55">
        <v>0.52083333333333337</v>
      </c>
      <c r="E36" s="55">
        <v>0.66666666666666663</v>
      </c>
      <c r="F36" s="35">
        <f t="shared" si="5"/>
        <v>0.33333333333333326</v>
      </c>
      <c r="G36" s="50">
        <f t="shared" si="3"/>
        <v>7.9999999999999982</v>
      </c>
      <c r="H36" s="107" t="s">
        <v>52</v>
      </c>
      <c r="I36" s="59"/>
      <c r="J36" s="60"/>
      <c r="K36" s="60"/>
      <c r="L36" s="60"/>
      <c r="M36" s="61"/>
      <c r="N36" s="67"/>
    </row>
    <row r="37" spans="1:14" ht="12" customHeight="1" x14ac:dyDescent="0.25">
      <c r="A37" s="44" t="s">
        <v>37</v>
      </c>
      <c r="B37" s="52"/>
      <c r="C37" s="53"/>
      <c r="D37" s="53"/>
      <c r="E37" s="53"/>
      <c r="F37" s="34">
        <f t="shared" si="5"/>
        <v>0</v>
      </c>
      <c r="G37" s="49">
        <f t="shared" si="3"/>
        <v>0</v>
      </c>
      <c r="H37" s="107"/>
      <c r="I37" s="56"/>
      <c r="J37" s="57"/>
      <c r="K37" s="57"/>
      <c r="L37" s="57"/>
      <c r="M37" s="58"/>
      <c r="N37" s="67"/>
    </row>
    <row r="38" spans="1:14" ht="12" customHeight="1" x14ac:dyDescent="0.25">
      <c r="A38" s="44" t="s">
        <v>38</v>
      </c>
      <c r="B38" s="52"/>
      <c r="C38" s="53"/>
      <c r="D38" s="53"/>
      <c r="E38" s="53"/>
      <c r="F38" s="34">
        <f t="shared" si="5"/>
        <v>0</v>
      </c>
      <c r="G38" s="49">
        <f t="shared" si="3"/>
        <v>0</v>
      </c>
      <c r="H38" s="107"/>
      <c r="I38" s="56"/>
      <c r="J38" s="57"/>
      <c r="K38" s="57"/>
      <c r="L38" s="57"/>
      <c r="M38" s="58"/>
      <c r="N38" s="67"/>
    </row>
    <row r="39" spans="1:14" ht="12" customHeight="1" thickBot="1" x14ac:dyDescent="0.3">
      <c r="A39" s="94" t="s">
        <v>39</v>
      </c>
      <c r="B39" s="95">
        <v>0.3125</v>
      </c>
      <c r="C39" s="96">
        <v>0.5</v>
      </c>
      <c r="D39" s="96">
        <v>0.52083333333333337</v>
      </c>
      <c r="E39" s="96">
        <v>0.66666666666666663</v>
      </c>
      <c r="F39" s="97">
        <f t="shared" si="5"/>
        <v>0.33333333333333326</v>
      </c>
      <c r="G39" s="98">
        <f t="shared" si="3"/>
        <v>7.9999999999999982</v>
      </c>
      <c r="H39" s="109" t="s">
        <v>52</v>
      </c>
      <c r="I39" s="99"/>
      <c r="J39" s="100"/>
      <c r="K39" s="100"/>
      <c r="L39" s="100"/>
      <c r="M39" s="101"/>
      <c r="N39" s="102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</v>
      </c>
      <c r="G40" s="51">
        <f>COUNTIF($G$9:$G$39,"svátek")*K4</f>
        <v>0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6.9999999999999956</v>
      </c>
      <c r="G41" s="84">
        <f>SUM(G9:G40)</f>
        <v>167.99999999999997</v>
      </c>
      <c r="H41" s="85">
        <f>COUNTIF(H9:H39,"ano")</f>
        <v>21</v>
      </c>
      <c r="I41" s="116">
        <f>SUM(I9:I39)</f>
        <v>0</v>
      </c>
      <c r="J41" s="117">
        <f t="shared" ref="J41:M41" si="6">SUM(J9:J39)</f>
        <v>0</v>
      </c>
      <c r="K41" s="117">
        <f t="shared" si="6"/>
        <v>0</v>
      </c>
      <c r="L41" s="117">
        <f t="shared" si="6"/>
        <v>0</v>
      </c>
      <c r="M41" s="118">
        <f t="shared" si="6"/>
        <v>0</v>
      </c>
      <c r="N41" s="89">
        <f>SUM(G41,I41:M41)</f>
        <v>167.99999999999997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5.2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hSAqza7VKBmd7FlTq1HkcgikweK0/Qpi7Yxi0n+kMuBqto/oAeB8NpcWVbJNnCj8N6+ngwwIy1Yznrlw6mTSuw==" saltValue="Cuc+Q+98da9WiDvZBlHIfA==" spinCount="100000" sheet="1" objects="1" scenarios="1"/>
  <mergeCells count="38">
    <mergeCell ref="A55:N55"/>
    <mergeCell ref="A56:N56"/>
    <mergeCell ref="A2:N2"/>
    <mergeCell ref="A46:N46"/>
    <mergeCell ref="A48:N48"/>
    <mergeCell ref="K7:K8"/>
    <mergeCell ref="L7:L8"/>
    <mergeCell ref="M7:M8"/>
    <mergeCell ref="N7:N8"/>
    <mergeCell ref="A44:N44"/>
    <mergeCell ref="A42:N42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list'!A64</f>
        <v>ČERVEN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list'!B64*D5/100</f>
        <v>176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4">
        <v>0.3125</v>
      </c>
      <c r="C9" s="55">
        <v>0.5</v>
      </c>
      <c r="D9" s="55">
        <v>0.52083333333333337</v>
      </c>
      <c r="E9" s="55">
        <v>0.66666666666666663</v>
      </c>
      <c r="F9" s="35">
        <f t="shared" ref="F9:F11" si="0">(C9-B9)+(E9-D9)</f>
        <v>0.33333333333333326</v>
      </c>
      <c r="G9" s="50">
        <f t="shared" ref="G9:G38" si="1">F9*24</f>
        <v>7.9999999999999982</v>
      </c>
      <c r="H9" s="107" t="s">
        <v>52</v>
      </c>
      <c r="I9" s="59"/>
      <c r="J9" s="60"/>
      <c r="K9" s="60"/>
      <c r="L9" s="60"/>
      <c r="M9" s="61"/>
      <c r="N9" s="65"/>
    </row>
    <row r="10" spans="1:15" ht="12" customHeight="1" x14ac:dyDescent="0.25">
      <c r="A10" s="44" t="s">
        <v>10</v>
      </c>
      <c r="B10" s="54">
        <v>0.3125</v>
      </c>
      <c r="C10" s="55">
        <v>0.5</v>
      </c>
      <c r="D10" s="55">
        <v>0.52083333333333337</v>
      </c>
      <c r="E10" s="55">
        <v>0.66666666666666663</v>
      </c>
      <c r="F10" s="35">
        <f t="shared" si="0"/>
        <v>0.33333333333333326</v>
      </c>
      <c r="G10" s="50">
        <f t="shared" si="1"/>
        <v>7.9999999999999982</v>
      </c>
      <c r="H10" s="107" t="s">
        <v>52</v>
      </c>
      <c r="I10" s="59"/>
      <c r="J10" s="60"/>
      <c r="K10" s="60"/>
      <c r="L10" s="60"/>
      <c r="M10" s="61"/>
      <c r="N10" s="66"/>
    </row>
    <row r="11" spans="1:15" ht="12" customHeight="1" x14ac:dyDescent="0.25">
      <c r="A11" s="44" t="s">
        <v>11</v>
      </c>
      <c r="B11" s="54">
        <v>0.3125</v>
      </c>
      <c r="C11" s="55">
        <v>0.5</v>
      </c>
      <c r="D11" s="55">
        <v>0.52083333333333337</v>
      </c>
      <c r="E11" s="55">
        <v>0.66666666666666663</v>
      </c>
      <c r="F11" s="35">
        <f t="shared" si="0"/>
        <v>0.33333333333333326</v>
      </c>
      <c r="G11" s="50">
        <f t="shared" si="1"/>
        <v>7.9999999999999982</v>
      </c>
      <c r="H11" s="107" t="s">
        <v>52</v>
      </c>
      <c r="I11" s="59"/>
      <c r="J11" s="60"/>
      <c r="K11" s="60"/>
      <c r="L11" s="60"/>
      <c r="M11" s="61"/>
      <c r="N11" s="67"/>
    </row>
    <row r="12" spans="1:15" ht="12" customHeight="1" x14ac:dyDescent="0.25">
      <c r="A12" s="44" t="s">
        <v>12</v>
      </c>
      <c r="B12" s="54">
        <v>0.3125</v>
      </c>
      <c r="C12" s="55">
        <v>0.5</v>
      </c>
      <c r="D12" s="55">
        <v>0.52083333333333337</v>
      </c>
      <c r="E12" s="55">
        <v>0.66666666666666663</v>
      </c>
      <c r="F12" s="35">
        <f>(C12-B12)+(E12-D12)</f>
        <v>0.33333333333333326</v>
      </c>
      <c r="G12" s="50">
        <f t="shared" si="1"/>
        <v>7.9999999999999982</v>
      </c>
      <c r="H12" s="107" t="s">
        <v>52</v>
      </c>
      <c r="I12" s="59"/>
      <c r="J12" s="60"/>
      <c r="K12" s="60"/>
      <c r="L12" s="60"/>
      <c r="M12" s="61"/>
      <c r="N12" s="67"/>
    </row>
    <row r="13" spans="1:15" ht="12" customHeight="1" x14ac:dyDescent="0.25">
      <c r="A13" s="44" t="s">
        <v>13</v>
      </c>
      <c r="B13" s="52"/>
      <c r="C13" s="53"/>
      <c r="D13" s="53"/>
      <c r="E13" s="53"/>
      <c r="F13" s="34">
        <f t="shared" ref="F13:F14" si="2">(C13-B13)+(E13-D13)</f>
        <v>0</v>
      </c>
      <c r="G13" s="49">
        <f t="shared" si="1"/>
        <v>0</v>
      </c>
      <c r="H13" s="107"/>
      <c r="I13" s="56"/>
      <c r="J13" s="57"/>
      <c r="K13" s="57"/>
      <c r="L13" s="57"/>
      <c r="M13" s="58"/>
      <c r="N13" s="67"/>
    </row>
    <row r="14" spans="1:15" ht="12" customHeight="1" x14ac:dyDescent="0.25">
      <c r="A14" s="44" t="s">
        <v>14</v>
      </c>
      <c r="B14" s="52"/>
      <c r="C14" s="53"/>
      <c r="D14" s="53"/>
      <c r="E14" s="53"/>
      <c r="F14" s="34">
        <f t="shared" si="2"/>
        <v>0</v>
      </c>
      <c r="G14" s="49">
        <f t="shared" si="1"/>
        <v>0</v>
      </c>
      <c r="H14" s="107"/>
      <c r="I14" s="56"/>
      <c r="J14" s="57"/>
      <c r="K14" s="57"/>
      <c r="L14" s="57"/>
      <c r="M14" s="58"/>
      <c r="N14" s="67"/>
    </row>
    <row r="15" spans="1:15" ht="12" customHeight="1" x14ac:dyDescent="0.25">
      <c r="A15" s="44" t="s">
        <v>15</v>
      </c>
      <c r="B15" s="54">
        <v>0.3125</v>
      </c>
      <c r="C15" s="55">
        <v>0.5</v>
      </c>
      <c r="D15" s="55">
        <v>0.52083333333333337</v>
      </c>
      <c r="E15" s="55">
        <v>0.66666666666666663</v>
      </c>
      <c r="F15" s="35">
        <f>(C15-B15)+(E15-D15)</f>
        <v>0.33333333333333326</v>
      </c>
      <c r="G15" s="50">
        <f t="shared" si="1"/>
        <v>7.9999999999999982</v>
      </c>
      <c r="H15" s="107" t="s">
        <v>52</v>
      </c>
      <c r="I15" s="59"/>
      <c r="J15" s="60"/>
      <c r="K15" s="60"/>
      <c r="L15" s="60"/>
      <c r="M15" s="61"/>
      <c r="N15" s="67"/>
    </row>
    <row r="16" spans="1:15" ht="12" customHeight="1" x14ac:dyDescent="0.25">
      <c r="A16" s="44" t="s">
        <v>16</v>
      </c>
      <c r="B16" s="54">
        <v>0.3125</v>
      </c>
      <c r="C16" s="55">
        <v>0.5</v>
      </c>
      <c r="D16" s="55">
        <v>0.52083333333333337</v>
      </c>
      <c r="E16" s="55">
        <v>0.66666666666666663</v>
      </c>
      <c r="F16" s="35">
        <f>(C16-B16)+(E16-D16)</f>
        <v>0.33333333333333326</v>
      </c>
      <c r="G16" s="50">
        <f t="shared" si="1"/>
        <v>7.9999999999999982</v>
      </c>
      <c r="H16" s="107" t="s">
        <v>52</v>
      </c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4">
        <v>0.3125</v>
      </c>
      <c r="C17" s="55">
        <v>0.5</v>
      </c>
      <c r="D17" s="55">
        <v>0.52083333333333337</v>
      </c>
      <c r="E17" s="55">
        <v>0.66666666666666663</v>
      </c>
      <c r="F17" s="35">
        <f t="shared" ref="F17:F38" si="3">(C17-B17)+(E17-D17)</f>
        <v>0.33333333333333326</v>
      </c>
      <c r="G17" s="50">
        <f t="shared" si="1"/>
        <v>7.9999999999999982</v>
      </c>
      <c r="H17" s="107" t="s">
        <v>52</v>
      </c>
      <c r="I17" s="59"/>
      <c r="J17" s="60"/>
      <c r="K17" s="60"/>
      <c r="L17" s="60"/>
      <c r="M17" s="61"/>
      <c r="N17" s="67"/>
    </row>
    <row r="18" spans="1:14" ht="12" customHeight="1" x14ac:dyDescent="0.25">
      <c r="A18" s="44" t="s">
        <v>18</v>
      </c>
      <c r="B18" s="54">
        <v>0.3125</v>
      </c>
      <c r="C18" s="55">
        <v>0.5</v>
      </c>
      <c r="D18" s="55">
        <v>0.52083333333333337</v>
      </c>
      <c r="E18" s="55">
        <v>0.66666666666666663</v>
      </c>
      <c r="F18" s="35">
        <f t="shared" si="3"/>
        <v>0.33333333333333326</v>
      </c>
      <c r="G18" s="50">
        <f t="shared" si="1"/>
        <v>7.9999999999999982</v>
      </c>
      <c r="H18" s="107" t="s">
        <v>52</v>
      </c>
      <c r="I18" s="59"/>
      <c r="J18" s="60"/>
      <c r="K18" s="60"/>
      <c r="L18" s="60"/>
      <c r="M18" s="61"/>
      <c r="N18" s="67"/>
    </row>
    <row r="19" spans="1:14" ht="12" customHeight="1" x14ac:dyDescent="0.25">
      <c r="A19" s="44" t="s">
        <v>19</v>
      </c>
      <c r="B19" s="54">
        <v>0.3125</v>
      </c>
      <c r="C19" s="55">
        <v>0.5</v>
      </c>
      <c r="D19" s="55">
        <v>0.52083333333333337</v>
      </c>
      <c r="E19" s="55">
        <v>0.66666666666666663</v>
      </c>
      <c r="F19" s="35">
        <f t="shared" si="3"/>
        <v>0.33333333333333326</v>
      </c>
      <c r="G19" s="50">
        <f t="shared" si="1"/>
        <v>7.9999999999999982</v>
      </c>
      <c r="H19" s="107" t="s">
        <v>52</v>
      </c>
      <c r="I19" s="59"/>
      <c r="J19" s="60"/>
      <c r="K19" s="60"/>
      <c r="L19" s="60"/>
      <c r="M19" s="61"/>
      <c r="N19" s="67"/>
    </row>
    <row r="20" spans="1:14" ht="12" customHeight="1" x14ac:dyDescent="0.25">
      <c r="A20" s="44" t="s">
        <v>20</v>
      </c>
      <c r="B20" s="52"/>
      <c r="C20" s="53"/>
      <c r="D20" s="53"/>
      <c r="E20" s="53"/>
      <c r="F20" s="34">
        <f t="shared" si="3"/>
        <v>0</v>
      </c>
      <c r="G20" s="49">
        <f t="shared" si="1"/>
        <v>0</v>
      </c>
      <c r="H20" s="107"/>
      <c r="I20" s="56"/>
      <c r="J20" s="57"/>
      <c r="K20" s="57"/>
      <c r="L20" s="57"/>
      <c r="M20" s="58"/>
      <c r="N20" s="67"/>
    </row>
    <row r="21" spans="1:14" ht="12" customHeight="1" x14ac:dyDescent="0.25">
      <c r="A21" s="44" t="s">
        <v>21</v>
      </c>
      <c r="B21" s="52"/>
      <c r="C21" s="53"/>
      <c r="D21" s="53"/>
      <c r="E21" s="53"/>
      <c r="F21" s="34">
        <f t="shared" si="3"/>
        <v>0</v>
      </c>
      <c r="G21" s="49">
        <f t="shared" si="1"/>
        <v>0</v>
      </c>
      <c r="H21" s="107"/>
      <c r="I21" s="56"/>
      <c r="J21" s="57"/>
      <c r="K21" s="57"/>
      <c r="L21" s="57"/>
      <c r="M21" s="58"/>
      <c r="N21" s="67"/>
    </row>
    <row r="22" spans="1:14" ht="12" customHeight="1" x14ac:dyDescent="0.25">
      <c r="A22" s="44" t="s">
        <v>22</v>
      </c>
      <c r="B22" s="54">
        <v>0.3125</v>
      </c>
      <c r="C22" s="55">
        <v>0.5</v>
      </c>
      <c r="D22" s="55">
        <v>0.52083333333333337</v>
      </c>
      <c r="E22" s="55">
        <v>0.66666666666666663</v>
      </c>
      <c r="F22" s="35">
        <f t="shared" si="3"/>
        <v>0.33333333333333326</v>
      </c>
      <c r="G22" s="50">
        <f t="shared" si="1"/>
        <v>7.9999999999999982</v>
      </c>
      <c r="H22" s="107" t="s">
        <v>52</v>
      </c>
      <c r="I22" s="59"/>
      <c r="J22" s="60"/>
      <c r="K22" s="60"/>
      <c r="L22" s="60"/>
      <c r="M22" s="61"/>
      <c r="N22" s="67"/>
    </row>
    <row r="23" spans="1:14" ht="12" customHeight="1" x14ac:dyDescent="0.25">
      <c r="A23" s="44" t="s">
        <v>23</v>
      </c>
      <c r="B23" s="54">
        <v>0.3125</v>
      </c>
      <c r="C23" s="55">
        <v>0.5</v>
      </c>
      <c r="D23" s="55">
        <v>0.52083333333333337</v>
      </c>
      <c r="E23" s="55">
        <v>0.66666666666666663</v>
      </c>
      <c r="F23" s="35">
        <f t="shared" si="3"/>
        <v>0.33333333333333326</v>
      </c>
      <c r="G23" s="50">
        <f t="shared" si="1"/>
        <v>7.9999999999999982</v>
      </c>
      <c r="H23" s="107" t="s">
        <v>52</v>
      </c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4">
        <v>0.3125</v>
      </c>
      <c r="C24" s="55">
        <v>0.5</v>
      </c>
      <c r="D24" s="55">
        <v>0.52083333333333337</v>
      </c>
      <c r="E24" s="55">
        <v>0.66666666666666663</v>
      </c>
      <c r="F24" s="35">
        <f t="shared" si="3"/>
        <v>0.33333333333333326</v>
      </c>
      <c r="G24" s="50">
        <f t="shared" si="1"/>
        <v>7.9999999999999982</v>
      </c>
      <c r="H24" s="107" t="s">
        <v>52</v>
      </c>
      <c r="I24" s="59"/>
      <c r="J24" s="60"/>
      <c r="K24" s="60"/>
      <c r="L24" s="60"/>
      <c r="M24" s="61"/>
      <c r="N24" s="67"/>
    </row>
    <row r="25" spans="1:14" ht="12" customHeight="1" x14ac:dyDescent="0.25">
      <c r="A25" s="44" t="s">
        <v>25</v>
      </c>
      <c r="B25" s="54">
        <v>0.3125</v>
      </c>
      <c r="C25" s="55">
        <v>0.5</v>
      </c>
      <c r="D25" s="55">
        <v>0.52083333333333337</v>
      </c>
      <c r="E25" s="55">
        <v>0.66666666666666663</v>
      </c>
      <c r="F25" s="35">
        <f t="shared" si="3"/>
        <v>0.33333333333333326</v>
      </c>
      <c r="G25" s="50">
        <f t="shared" si="1"/>
        <v>7.9999999999999982</v>
      </c>
      <c r="H25" s="107" t="s">
        <v>52</v>
      </c>
      <c r="I25" s="59"/>
      <c r="J25" s="60"/>
      <c r="K25" s="60"/>
      <c r="L25" s="60"/>
      <c r="M25" s="61"/>
      <c r="N25" s="67"/>
    </row>
    <row r="26" spans="1:14" ht="12" customHeight="1" x14ac:dyDescent="0.25">
      <c r="A26" s="44" t="s">
        <v>26</v>
      </c>
      <c r="B26" s="54">
        <v>0.3125</v>
      </c>
      <c r="C26" s="55">
        <v>0.5</v>
      </c>
      <c r="D26" s="55">
        <v>0.52083333333333337</v>
      </c>
      <c r="E26" s="55">
        <v>0.66666666666666663</v>
      </c>
      <c r="F26" s="35">
        <f t="shared" si="3"/>
        <v>0.33333333333333326</v>
      </c>
      <c r="G26" s="50">
        <f t="shared" si="1"/>
        <v>7.9999999999999982</v>
      </c>
      <c r="H26" s="107" t="s">
        <v>52</v>
      </c>
      <c r="I26" s="59"/>
      <c r="J26" s="60"/>
      <c r="K26" s="60"/>
      <c r="L26" s="60"/>
      <c r="M26" s="61"/>
      <c r="N26" s="67"/>
    </row>
    <row r="27" spans="1:14" ht="12" customHeight="1" x14ac:dyDescent="0.25">
      <c r="A27" s="44" t="s">
        <v>27</v>
      </c>
      <c r="B27" s="52"/>
      <c r="C27" s="53"/>
      <c r="D27" s="53"/>
      <c r="E27" s="53"/>
      <c r="F27" s="34">
        <f t="shared" si="3"/>
        <v>0</v>
      </c>
      <c r="G27" s="49">
        <f t="shared" si="1"/>
        <v>0</v>
      </c>
      <c r="H27" s="107"/>
      <c r="I27" s="56"/>
      <c r="J27" s="57"/>
      <c r="K27" s="57"/>
      <c r="L27" s="57"/>
      <c r="M27" s="58"/>
      <c r="N27" s="66"/>
    </row>
    <row r="28" spans="1:14" ht="12" customHeight="1" x14ac:dyDescent="0.25">
      <c r="A28" s="44" t="s">
        <v>28</v>
      </c>
      <c r="B28" s="52"/>
      <c r="C28" s="53"/>
      <c r="D28" s="53"/>
      <c r="E28" s="53"/>
      <c r="F28" s="34">
        <f t="shared" si="3"/>
        <v>0</v>
      </c>
      <c r="G28" s="49">
        <f t="shared" si="1"/>
        <v>0</v>
      </c>
      <c r="H28" s="107"/>
      <c r="I28" s="56"/>
      <c r="J28" s="57"/>
      <c r="K28" s="57"/>
      <c r="L28" s="57"/>
      <c r="M28" s="58"/>
      <c r="N28" s="67"/>
    </row>
    <row r="29" spans="1:14" ht="12" customHeight="1" x14ac:dyDescent="0.25">
      <c r="A29" s="44" t="s">
        <v>29</v>
      </c>
      <c r="B29" s="54">
        <v>0.3125</v>
      </c>
      <c r="C29" s="55">
        <v>0.5</v>
      </c>
      <c r="D29" s="55">
        <v>0.52083333333333337</v>
      </c>
      <c r="E29" s="55">
        <v>0.66666666666666663</v>
      </c>
      <c r="F29" s="35">
        <f t="shared" si="3"/>
        <v>0.33333333333333326</v>
      </c>
      <c r="G29" s="50">
        <f t="shared" si="1"/>
        <v>7.9999999999999982</v>
      </c>
      <c r="H29" s="107" t="s">
        <v>52</v>
      </c>
      <c r="I29" s="59"/>
      <c r="J29" s="60"/>
      <c r="K29" s="60"/>
      <c r="L29" s="60"/>
      <c r="M29" s="61"/>
      <c r="N29" s="67"/>
    </row>
    <row r="30" spans="1:14" ht="12" customHeight="1" x14ac:dyDescent="0.25">
      <c r="A30" s="44" t="s">
        <v>30</v>
      </c>
      <c r="B30" s="54">
        <v>0.3125</v>
      </c>
      <c r="C30" s="55">
        <v>0.5</v>
      </c>
      <c r="D30" s="55">
        <v>0.52083333333333337</v>
      </c>
      <c r="E30" s="55">
        <v>0.66666666666666663</v>
      </c>
      <c r="F30" s="35">
        <f t="shared" si="3"/>
        <v>0.33333333333333326</v>
      </c>
      <c r="G30" s="50">
        <f t="shared" si="1"/>
        <v>7.9999999999999982</v>
      </c>
      <c r="H30" s="107" t="s">
        <v>52</v>
      </c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4">
        <v>0.3125</v>
      </c>
      <c r="C31" s="55">
        <v>0.5</v>
      </c>
      <c r="D31" s="55">
        <v>0.52083333333333337</v>
      </c>
      <c r="E31" s="55">
        <v>0.66666666666666663</v>
      </c>
      <c r="F31" s="35">
        <f t="shared" si="3"/>
        <v>0.33333333333333326</v>
      </c>
      <c r="G31" s="50">
        <f t="shared" si="1"/>
        <v>7.9999999999999982</v>
      </c>
      <c r="H31" s="107" t="s">
        <v>52</v>
      </c>
      <c r="I31" s="59"/>
      <c r="J31" s="60"/>
      <c r="K31" s="60"/>
      <c r="L31" s="60"/>
      <c r="M31" s="61"/>
      <c r="N31" s="67"/>
    </row>
    <row r="32" spans="1:14" ht="12" customHeight="1" x14ac:dyDescent="0.25">
      <c r="A32" s="44" t="s">
        <v>32</v>
      </c>
      <c r="B32" s="54">
        <v>0.3125</v>
      </c>
      <c r="C32" s="55">
        <v>0.5</v>
      </c>
      <c r="D32" s="55">
        <v>0.52083333333333337</v>
      </c>
      <c r="E32" s="55">
        <v>0.66666666666666663</v>
      </c>
      <c r="F32" s="35">
        <f t="shared" si="3"/>
        <v>0.33333333333333326</v>
      </c>
      <c r="G32" s="50">
        <f t="shared" si="1"/>
        <v>7.9999999999999982</v>
      </c>
      <c r="H32" s="107" t="s">
        <v>52</v>
      </c>
      <c r="I32" s="59"/>
      <c r="J32" s="60"/>
      <c r="K32" s="60"/>
      <c r="L32" s="60"/>
      <c r="M32" s="61"/>
      <c r="N32" s="67"/>
    </row>
    <row r="33" spans="1:14" ht="12" customHeight="1" x14ac:dyDescent="0.25">
      <c r="A33" s="44" t="s">
        <v>33</v>
      </c>
      <c r="B33" s="54">
        <v>0.3125</v>
      </c>
      <c r="C33" s="55">
        <v>0.5</v>
      </c>
      <c r="D33" s="55">
        <v>0.52083333333333337</v>
      </c>
      <c r="E33" s="55">
        <v>0.66666666666666663</v>
      </c>
      <c r="F33" s="35">
        <f t="shared" si="3"/>
        <v>0.33333333333333326</v>
      </c>
      <c r="G33" s="50">
        <f t="shared" si="1"/>
        <v>7.9999999999999982</v>
      </c>
      <c r="H33" s="107" t="s">
        <v>52</v>
      </c>
      <c r="I33" s="59"/>
      <c r="J33" s="60"/>
      <c r="K33" s="60"/>
      <c r="L33" s="60"/>
      <c r="M33" s="61"/>
      <c r="N33" s="67"/>
    </row>
    <row r="34" spans="1:14" ht="12" customHeight="1" x14ac:dyDescent="0.25">
      <c r="A34" s="44" t="s">
        <v>34</v>
      </c>
      <c r="B34" s="52"/>
      <c r="C34" s="53"/>
      <c r="D34" s="53"/>
      <c r="E34" s="53"/>
      <c r="F34" s="34">
        <f t="shared" si="3"/>
        <v>0</v>
      </c>
      <c r="G34" s="49">
        <f t="shared" si="1"/>
        <v>0</v>
      </c>
      <c r="H34" s="107"/>
      <c r="I34" s="56"/>
      <c r="J34" s="57"/>
      <c r="K34" s="57"/>
      <c r="L34" s="57"/>
      <c r="M34" s="58"/>
      <c r="N34" s="67"/>
    </row>
    <row r="35" spans="1:14" ht="12" customHeight="1" x14ac:dyDescent="0.25">
      <c r="A35" s="44" t="s">
        <v>35</v>
      </c>
      <c r="B35" s="52"/>
      <c r="C35" s="53"/>
      <c r="D35" s="53"/>
      <c r="E35" s="53"/>
      <c r="F35" s="34">
        <f t="shared" si="3"/>
        <v>0</v>
      </c>
      <c r="G35" s="49">
        <f t="shared" si="1"/>
        <v>0</v>
      </c>
      <c r="H35" s="107"/>
      <c r="I35" s="56"/>
      <c r="J35" s="57"/>
      <c r="K35" s="57"/>
      <c r="L35" s="57"/>
      <c r="M35" s="58"/>
      <c r="N35" s="67"/>
    </row>
    <row r="36" spans="1:14" ht="12" customHeight="1" x14ac:dyDescent="0.25">
      <c r="A36" s="44" t="s">
        <v>36</v>
      </c>
      <c r="B36" s="54">
        <v>0.3125</v>
      </c>
      <c r="C36" s="55">
        <v>0.5</v>
      </c>
      <c r="D36" s="55">
        <v>0.52083333333333337</v>
      </c>
      <c r="E36" s="55">
        <v>0.66666666666666663</v>
      </c>
      <c r="F36" s="35">
        <f t="shared" si="3"/>
        <v>0.33333333333333326</v>
      </c>
      <c r="G36" s="50">
        <f t="shared" si="1"/>
        <v>7.9999999999999982</v>
      </c>
      <c r="H36" s="107" t="s">
        <v>52</v>
      </c>
      <c r="I36" s="59"/>
      <c r="J36" s="60"/>
      <c r="K36" s="60"/>
      <c r="L36" s="60"/>
      <c r="M36" s="61"/>
      <c r="N36" s="67"/>
    </row>
    <row r="37" spans="1:14" ht="12" customHeight="1" x14ac:dyDescent="0.25">
      <c r="A37" s="44" t="s">
        <v>37</v>
      </c>
      <c r="B37" s="54">
        <v>0.3125</v>
      </c>
      <c r="C37" s="55">
        <v>0.5</v>
      </c>
      <c r="D37" s="55">
        <v>0.52083333333333337</v>
      </c>
      <c r="E37" s="55">
        <v>0.66666666666666663</v>
      </c>
      <c r="F37" s="35">
        <f t="shared" si="3"/>
        <v>0.33333333333333326</v>
      </c>
      <c r="G37" s="50">
        <f t="shared" si="1"/>
        <v>7.9999999999999982</v>
      </c>
      <c r="H37" s="107" t="s">
        <v>52</v>
      </c>
      <c r="I37" s="59"/>
      <c r="J37" s="60"/>
      <c r="K37" s="60"/>
      <c r="L37" s="60"/>
      <c r="M37" s="61"/>
      <c r="N37" s="67"/>
    </row>
    <row r="38" spans="1:14" ht="12" customHeight="1" x14ac:dyDescent="0.25">
      <c r="A38" s="44" t="s">
        <v>38</v>
      </c>
      <c r="B38" s="54">
        <v>0.3125</v>
      </c>
      <c r="C38" s="55">
        <v>0.5</v>
      </c>
      <c r="D38" s="55">
        <v>0.52083333333333337</v>
      </c>
      <c r="E38" s="55">
        <v>0.66666666666666663</v>
      </c>
      <c r="F38" s="35">
        <f t="shared" si="3"/>
        <v>0.33333333333333326</v>
      </c>
      <c r="G38" s="50">
        <f t="shared" si="1"/>
        <v>7.9999999999999982</v>
      </c>
      <c r="H38" s="107" t="s">
        <v>52</v>
      </c>
      <c r="I38" s="59"/>
      <c r="J38" s="60"/>
      <c r="K38" s="60"/>
      <c r="L38" s="60"/>
      <c r="M38" s="61"/>
      <c r="N38" s="67"/>
    </row>
    <row r="39" spans="1:14" ht="12" customHeight="1" thickBot="1" x14ac:dyDescent="0.3">
      <c r="A39" s="94"/>
      <c r="B39" s="95"/>
      <c r="C39" s="96"/>
      <c r="D39" s="96"/>
      <c r="E39" s="96"/>
      <c r="F39" s="97"/>
      <c r="G39" s="98"/>
      <c r="H39" s="109"/>
      <c r="I39" s="99"/>
      <c r="J39" s="100"/>
      <c r="K39" s="100"/>
      <c r="L39" s="100"/>
      <c r="M39" s="101"/>
      <c r="N39" s="102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</v>
      </c>
      <c r="G40" s="51">
        <f>COUNTIF($G$9:$G$39,"svátek")*K4</f>
        <v>0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7.3333333333333286</v>
      </c>
      <c r="G41" s="84">
        <f>SUM(G9:G40)</f>
        <v>175.99999999999997</v>
      </c>
      <c r="H41" s="85">
        <f>COUNTIF(H9:H39,"ano")</f>
        <v>22</v>
      </c>
      <c r="I41" s="116">
        <f>SUM(I9:I39)</f>
        <v>0</v>
      </c>
      <c r="J41" s="117">
        <f t="shared" ref="J41:M41" si="4">SUM(J9:J39)</f>
        <v>0</v>
      </c>
      <c r="K41" s="117">
        <f t="shared" si="4"/>
        <v>0</v>
      </c>
      <c r="L41" s="117">
        <f t="shared" si="4"/>
        <v>0</v>
      </c>
      <c r="M41" s="118">
        <f t="shared" si="4"/>
        <v>0</v>
      </c>
      <c r="N41" s="89">
        <f>SUM(G41,I41:M41)</f>
        <v>175.99999999999997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5.8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4Jg36Y+GIKuyHnnZba818nODkB0AktEIyQ9GBpeIEr+1EKUj1yS3vUud8Vc63NqVHspYVHRbVnr31ZEvcoMovw==" saltValue="3mWKiwZof/1kGXdb6lTwVg==" spinCount="100000" sheet="1" objects="1" scenarios="1"/>
  <mergeCells count="38">
    <mergeCell ref="A55:N55"/>
    <mergeCell ref="A56:N56"/>
    <mergeCell ref="A2:N2"/>
    <mergeCell ref="A46:N46"/>
    <mergeCell ref="A48:N48"/>
    <mergeCell ref="K7:K8"/>
    <mergeCell ref="L7:L8"/>
    <mergeCell ref="M7:M8"/>
    <mergeCell ref="N7:N8"/>
    <mergeCell ref="A44:N44"/>
    <mergeCell ref="A42:N42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list'!A65</f>
        <v>ČERVENEC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list'!B65*D5/100</f>
        <v>176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4">
        <v>0.3125</v>
      </c>
      <c r="C9" s="55">
        <v>0.5</v>
      </c>
      <c r="D9" s="55">
        <v>0.52083333333333337</v>
      </c>
      <c r="E9" s="55">
        <v>0.66666666666666663</v>
      </c>
      <c r="F9" s="35">
        <f t="shared" ref="F9:F12" si="0">(C9-B9)+(E9-D9)</f>
        <v>0.33333333333333326</v>
      </c>
      <c r="G9" s="50">
        <f t="shared" ref="G9:G39" si="1">F9*24</f>
        <v>7.9999999999999982</v>
      </c>
      <c r="H9" s="107" t="s">
        <v>52</v>
      </c>
      <c r="I9" s="59"/>
      <c r="J9" s="60"/>
      <c r="K9" s="60"/>
      <c r="L9" s="60"/>
      <c r="M9" s="61"/>
      <c r="N9" s="65"/>
    </row>
    <row r="10" spans="1:15" ht="12" customHeight="1" x14ac:dyDescent="0.25">
      <c r="A10" s="44" t="s">
        <v>10</v>
      </c>
      <c r="B10" s="54">
        <v>0.3125</v>
      </c>
      <c r="C10" s="55">
        <v>0.5</v>
      </c>
      <c r="D10" s="55">
        <v>0.52083333333333337</v>
      </c>
      <c r="E10" s="55">
        <v>0.66666666666666663</v>
      </c>
      <c r="F10" s="35">
        <f t="shared" si="0"/>
        <v>0.33333333333333326</v>
      </c>
      <c r="G10" s="50">
        <f t="shared" si="1"/>
        <v>7.9999999999999982</v>
      </c>
      <c r="H10" s="107" t="s">
        <v>52</v>
      </c>
      <c r="I10" s="59"/>
      <c r="J10" s="60"/>
      <c r="K10" s="60"/>
      <c r="L10" s="60"/>
      <c r="M10" s="61"/>
      <c r="N10" s="66"/>
    </row>
    <row r="11" spans="1:15" ht="12" customHeight="1" x14ac:dyDescent="0.25">
      <c r="A11" s="44" t="s">
        <v>11</v>
      </c>
      <c r="B11" s="52"/>
      <c r="C11" s="53"/>
      <c r="D11" s="53"/>
      <c r="E11" s="53"/>
      <c r="F11" s="34">
        <f t="shared" si="0"/>
        <v>0</v>
      </c>
      <c r="G11" s="49">
        <f t="shared" si="1"/>
        <v>0</v>
      </c>
      <c r="H11" s="107"/>
      <c r="I11" s="56"/>
      <c r="J11" s="57"/>
      <c r="K11" s="57"/>
      <c r="L11" s="57"/>
      <c r="M11" s="58"/>
      <c r="N11" s="67"/>
    </row>
    <row r="12" spans="1:15" ht="12" customHeight="1" x14ac:dyDescent="0.25">
      <c r="A12" s="44" t="s">
        <v>12</v>
      </c>
      <c r="B12" s="52"/>
      <c r="C12" s="53"/>
      <c r="D12" s="53"/>
      <c r="E12" s="53"/>
      <c r="F12" s="34">
        <f t="shared" si="0"/>
        <v>0</v>
      </c>
      <c r="G12" s="49">
        <f t="shared" si="1"/>
        <v>0</v>
      </c>
      <c r="H12" s="107"/>
      <c r="I12" s="56"/>
      <c r="J12" s="57"/>
      <c r="K12" s="57"/>
      <c r="L12" s="57"/>
      <c r="M12" s="58"/>
      <c r="N12" s="67"/>
    </row>
    <row r="13" spans="1:15" ht="12" customHeight="1" x14ac:dyDescent="0.25">
      <c r="A13" s="44" t="s">
        <v>13</v>
      </c>
      <c r="B13" s="52"/>
      <c r="C13" s="53"/>
      <c r="D13" s="53"/>
      <c r="E13" s="53"/>
      <c r="F13" s="34"/>
      <c r="G13" s="58" t="s">
        <v>70</v>
      </c>
      <c r="H13" s="107"/>
      <c r="I13" s="56"/>
      <c r="J13" s="57"/>
      <c r="K13" s="57"/>
      <c r="L13" s="57"/>
      <c r="M13" s="58"/>
      <c r="N13" s="67"/>
    </row>
    <row r="14" spans="1:15" ht="12" customHeight="1" x14ac:dyDescent="0.25">
      <c r="A14" s="44" t="s">
        <v>14</v>
      </c>
      <c r="B14" s="52"/>
      <c r="C14" s="53"/>
      <c r="D14" s="53"/>
      <c r="E14" s="53"/>
      <c r="F14" s="34"/>
      <c r="G14" s="58" t="s">
        <v>70</v>
      </c>
      <c r="H14" s="107"/>
      <c r="I14" s="56"/>
      <c r="J14" s="57"/>
      <c r="K14" s="57"/>
      <c r="L14" s="57"/>
      <c r="M14" s="58"/>
      <c r="N14" s="67"/>
    </row>
    <row r="15" spans="1:15" ht="12" customHeight="1" x14ac:dyDescent="0.25">
      <c r="A15" s="44" t="s">
        <v>15</v>
      </c>
      <c r="B15" s="54">
        <v>0.3125</v>
      </c>
      <c r="C15" s="55">
        <v>0.5</v>
      </c>
      <c r="D15" s="55">
        <v>0.52083333333333337</v>
      </c>
      <c r="E15" s="55">
        <v>0.66666666666666663</v>
      </c>
      <c r="F15" s="35">
        <f>(C15-B15)+(E15-D15)</f>
        <v>0.33333333333333326</v>
      </c>
      <c r="G15" s="50">
        <f t="shared" si="1"/>
        <v>7.9999999999999982</v>
      </c>
      <c r="H15" s="107" t="s">
        <v>52</v>
      </c>
      <c r="I15" s="59"/>
      <c r="J15" s="60"/>
      <c r="K15" s="60"/>
      <c r="L15" s="60"/>
      <c r="M15" s="61"/>
      <c r="N15" s="67"/>
    </row>
    <row r="16" spans="1:15" ht="12" customHeight="1" x14ac:dyDescent="0.25">
      <c r="A16" s="44" t="s">
        <v>16</v>
      </c>
      <c r="B16" s="54">
        <v>0.3125</v>
      </c>
      <c r="C16" s="55">
        <v>0.5</v>
      </c>
      <c r="D16" s="55">
        <v>0.52083333333333337</v>
      </c>
      <c r="E16" s="55">
        <v>0.66666666666666663</v>
      </c>
      <c r="F16" s="35">
        <f>(C16-B16)+(E16-D16)</f>
        <v>0.33333333333333326</v>
      </c>
      <c r="G16" s="50">
        <f t="shared" si="1"/>
        <v>7.9999999999999982</v>
      </c>
      <c r="H16" s="107" t="s">
        <v>52</v>
      </c>
      <c r="I16" s="59"/>
      <c r="J16" s="60"/>
      <c r="K16" s="60"/>
      <c r="L16" s="60"/>
      <c r="M16" s="61"/>
      <c r="N16" s="67"/>
    </row>
    <row r="17" spans="1:14" ht="12" customHeight="1" x14ac:dyDescent="0.25">
      <c r="A17" s="44" t="s">
        <v>17</v>
      </c>
      <c r="B17" s="54">
        <v>0.3125</v>
      </c>
      <c r="C17" s="55">
        <v>0.5</v>
      </c>
      <c r="D17" s="55">
        <v>0.52083333333333337</v>
      </c>
      <c r="E17" s="55">
        <v>0.66666666666666663</v>
      </c>
      <c r="F17" s="35">
        <f t="shared" ref="F17:F39" si="2">(C17-B17)+(E17-D17)</f>
        <v>0.33333333333333326</v>
      </c>
      <c r="G17" s="50">
        <f t="shared" si="1"/>
        <v>7.9999999999999982</v>
      </c>
      <c r="H17" s="107" t="s">
        <v>52</v>
      </c>
      <c r="I17" s="59"/>
      <c r="J17" s="60"/>
      <c r="K17" s="60"/>
      <c r="L17" s="60"/>
      <c r="M17" s="61"/>
      <c r="N17" s="67"/>
    </row>
    <row r="18" spans="1:14" ht="12" customHeight="1" x14ac:dyDescent="0.25">
      <c r="A18" s="44" t="s">
        <v>18</v>
      </c>
      <c r="B18" s="52"/>
      <c r="C18" s="53"/>
      <c r="D18" s="53"/>
      <c r="E18" s="53"/>
      <c r="F18" s="34">
        <f t="shared" si="2"/>
        <v>0</v>
      </c>
      <c r="G18" s="49">
        <f t="shared" si="1"/>
        <v>0</v>
      </c>
      <c r="H18" s="107"/>
      <c r="I18" s="56"/>
      <c r="J18" s="57"/>
      <c r="K18" s="57"/>
      <c r="L18" s="57"/>
      <c r="M18" s="58"/>
      <c r="N18" s="67"/>
    </row>
    <row r="19" spans="1:14" ht="12" customHeight="1" x14ac:dyDescent="0.25">
      <c r="A19" s="44" t="s">
        <v>19</v>
      </c>
      <c r="B19" s="52"/>
      <c r="C19" s="53"/>
      <c r="D19" s="53"/>
      <c r="E19" s="53"/>
      <c r="F19" s="34">
        <f t="shared" si="2"/>
        <v>0</v>
      </c>
      <c r="G19" s="49">
        <f t="shared" si="1"/>
        <v>0</v>
      </c>
      <c r="H19" s="107"/>
      <c r="I19" s="56"/>
      <c r="J19" s="57"/>
      <c r="K19" s="57"/>
      <c r="L19" s="57"/>
      <c r="M19" s="58"/>
      <c r="N19" s="67"/>
    </row>
    <row r="20" spans="1:14" ht="12" customHeight="1" x14ac:dyDescent="0.25">
      <c r="A20" s="44" t="s">
        <v>20</v>
      </c>
      <c r="B20" s="54">
        <v>0.3125</v>
      </c>
      <c r="C20" s="55">
        <v>0.5</v>
      </c>
      <c r="D20" s="55">
        <v>0.52083333333333337</v>
      </c>
      <c r="E20" s="55">
        <v>0.66666666666666663</v>
      </c>
      <c r="F20" s="35">
        <f t="shared" si="2"/>
        <v>0.33333333333333326</v>
      </c>
      <c r="G20" s="50">
        <f t="shared" si="1"/>
        <v>7.9999999999999982</v>
      </c>
      <c r="H20" s="107" t="s">
        <v>52</v>
      </c>
      <c r="I20" s="59"/>
      <c r="J20" s="60"/>
      <c r="K20" s="60"/>
      <c r="L20" s="60"/>
      <c r="M20" s="61"/>
      <c r="N20" s="67"/>
    </row>
    <row r="21" spans="1:14" ht="12" customHeight="1" x14ac:dyDescent="0.25">
      <c r="A21" s="44" t="s">
        <v>21</v>
      </c>
      <c r="B21" s="54">
        <v>0.3125</v>
      </c>
      <c r="C21" s="55">
        <v>0.5</v>
      </c>
      <c r="D21" s="55">
        <v>0.52083333333333337</v>
      </c>
      <c r="E21" s="55">
        <v>0.66666666666666663</v>
      </c>
      <c r="F21" s="35">
        <f t="shared" si="2"/>
        <v>0.33333333333333326</v>
      </c>
      <c r="G21" s="50">
        <f t="shared" si="1"/>
        <v>7.9999999999999982</v>
      </c>
      <c r="H21" s="107" t="s">
        <v>52</v>
      </c>
      <c r="I21" s="59"/>
      <c r="J21" s="60"/>
      <c r="K21" s="60"/>
      <c r="L21" s="60"/>
      <c r="M21" s="61"/>
      <c r="N21" s="67"/>
    </row>
    <row r="22" spans="1:14" ht="12" customHeight="1" x14ac:dyDescent="0.25">
      <c r="A22" s="44" t="s">
        <v>22</v>
      </c>
      <c r="B22" s="54">
        <v>0.3125</v>
      </c>
      <c r="C22" s="55">
        <v>0.5</v>
      </c>
      <c r="D22" s="55">
        <v>0.52083333333333337</v>
      </c>
      <c r="E22" s="55">
        <v>0.66666666666666663</v>
      </c>
      <c r="F22" s="35">
        <f t="shared" si="2"/>
        <v>0.33333333333333326</v>
      </c>
      <c r="G22" s="50">
        <f t="shared" si="1"/>
        <v>7.9999999999999982</v>
      </c>
      <c r="H22" s="107" t="s">
        <v>52</v>
      </c>
      <c r="I22" s="59"/>
      <c r="J22" s="60"/>
      <c r="K22" s="60"/>
      <c r="L22" s="60"/>
      <c r="M22" s="61"/>
      <c r="N22" s="67"/>
    </row>
    <row r="23" spans="1:14" ht="12" customHeight="1" x14ac:dyDescent="0.25">
      <c r="A23" s="44" t="s">
        <v>23</v>
      </c>
      <c r="B23" s="54">
        <v>0.3125</v>
      </c>
      <c r="C23" s="55">
        <v>0.5</v>
      </c>
      <c r="D23" s="55">
        <v>0.52083333333333337</v>
      </c>
      <c r="E23" s="55">
        <v>0.66666666666666663</v>
      </c>
      <c r="F23" s="35">
        <f t="shared" si="2"/>
        <v>0.33333333333333326</v>
      </c>
      <c r="G23" s="50">
        <f t="shared" si="1"/>
        <v>7.9999999999999982</v>
      </c>
      <c r="H23" s="107" t="s">
        <v>52</v>
      </c>
      <c r="I23" s="59"/>
      <c r="J23" s="60"/>
      <c r="K23" s="60"/>
      <c r="L23" s="60"/>
      <c r="M23" s="61"/>
      <c r="N23" s="67"/>
    </row>
    <row r="24" spans="1:14" ht="12" customHeight="1" x14ac:dyDescent="0.25">
      <c r="A24" s="44" t="s">
        <v>24</v>
      </c>
      <c r="B24" s="54">
        <v>0.3125</v>
      </c>
      <c r="C24" s="55">
        <v>0.5</v>
      </c>
      <c r="D24" s="55">
        <v>0.52083333333333337</v>
      </c>
      <c r="E24" s="55">
        <v>0.66666666666666663</v>
      </c>
      <c r="F24" s="35">
        <f t="shared" si="2"/>
        <v>0.33333333333333326</v>
      </c>
      <c r="G24" s="50">
        <f t="shared" si="1"/>
        <v>7.9999999999999982</v>
      </c>
      <c r="H24" s="107" t="s">
        <v>52</v>
      </c>
      <c r="I24" s="59"/>
      <c r="J24" s="60"/>
      <c r="K24" s="60"/>
      <c r="L24" s="60"/>
      <c r="M24" s="61"/>
      <c r="N24" s="67"/>
    </row>
    <row r="25" spans="1:14" ht="12" customHeight="1" x14ac:dyDescent="0.25">
      <c r="A25" s="44" t="s">
        <v>25</v>
      </c>
      <c r="B25" s="52"/>
      <c r="C25" s="53"/>
      <c r="D25" s="53"/>
      <c r="E25" s="53"/>
      <c r="F25" s="34">
        <f t="shared" si="2"/>
        <v>0</v>
      </c>
      <c r="G25" s="49">
        <f t="shared" si="1"/>
        <v>0</v>
      </c>
      <c r="H25" s="107"/>
      <c r="I25" s="56"/>
      <c r="J25" s="57"/>
      <c r="K25" s="57"/>
      <c r="L25" s="57"/>
      <c r="M25" s="58"/>
      <c r="N25" s="67"/>
    </row>
    <row r="26" spans="1:14" ht="12" customHeight="1" x14ac:dyDescent="0.25">
      <c r="A26" s="44" t="s">
        <v>26</v>
      </c>
      <c r="B26" s="52"/>
      <c r="C26" s="53"/>
      <c r="D26" s="53"/>
      <c r="E26" s="53"/>
      <c r="F26" s="34">
        <f t="shared" si="2"/>
        <v>0</v>
      </c>
      <c r="G26" s="49">
        <f t="shared" si="1"/>
        <v>0</v>
      </c>
      <c r="H26" s="107"/>
      <c r="I26" s="56"/>
      <c r="J26" s="57"/>
      <c r="K26" s="57"/>
      <c r="L26" s="57"/>
      <c r="M26" s="58"/>
      <c r="N26" s="67"/>
    </row>
    <row r="27" spans="1:14" ht="12" customHeight="1" x14ac:dyDescent="0.25">
      <c r="A27" s="44" t="s">
        <v>27</v>
      </c>
      <c r="B27" s="54">
        <v>0.3125</v>
      </c>
      <c r="C27" s="55">
        <v>0.5</v>
      </c>
      <c r="D27" s="55">
        <v>0.52083333333333337</v>
      </c>
      <c r="E27" s="55">
        <v>0.66666666666666663</v>
      </c>
      <c r="F27" s="35">
        <f t="shared" si="2"/>
        <v>0.33333333333333326</v>
      </c>
      <c r="G27" s="50">
        <f t="shared" si="1"/>
        <v>7.9999999999999982</v>
      </c>
      <c r="H27" s="107" t="s">
        <v>52</v>
      </c>
      <c r="I27" s="59"/>
      <c r="J27" s="60"/>
      <c r="K27" s="60"/>
      <c r="L27" s="60"/>
      <c r="M27" s="61"/>
      <c r="N27" s="66"/>
    </row>
    <row r="28" spans="1:14" ht="12" customHeight="1" x14ac:dyDescent="0.25">
      <c r="A28" s="44" t="s">
        <v>28</v>
      </c>
      <c r="B28" s="54">
        <v>0.3125</v>
      </c>
      <c r="C28" s="55">
        <v>0.5</v>
      </c>
      <c r="D28" s="55">
        <v>0.52083333333333337</v>
      </c>
      <c r="E28" s="55">
        <v>0.66666666666666663</v>
      </c>
      <c r="F28" s="35">
        <f t="shared" si="2"/>
        <v>0.33333333333333326</v>
      </c>
      <c r="G28" s="50">
        <f t="shared" si="1"/>
        <v>7.9999999999999982</v>
      </c>
      <c r="H28" s="107" t="s">
        <v>52</v>
      </c>
      <c r="I28" s="59"/>
      <c r="J28" s="60"/>
      <c r="K28" s="60"/>
      <c r="L28" s="60"/>
      <c r="M28" s="61"/>
      <c r="N28" s="67"/>
    </row>
    <row r="29" spans="1:14" ht="12" customHeight="1" x14ac:dyDescent="0.25">
      <c r="A29" s="44" t="s">
        <v>29</v>
      </c>
      <c r="B29" s="54">
        <v>0.3125</v>
      </c>
      <c r="C29" s="55">
        <v>0.5</v>
      </c>
      <c r="D29" s="55">
        <v>0.52083333333333337</v>
      </c>
      <c r="E29" s="55">
        <v>0.66666666666666663</v>
      </c>
      <c r="F29" s="35">
        <f t="shared" si="2"/>
        <v>0.33333333333333326</v>
      </c>
      <c r="G29" s="50">
        <f t="shared" si="1"/>
        <v>7.9999999999999982</v>
      </c>
      <c r="H29" s="107" t="s">
        <v>52</v>
      </c>
      <c r="I29" s="59"/>
      <c r="J29" s="60"/>
      <c r="K29" s="60"/>
      <c r="L29" s="60"/>
      <c r="M29" s="61"/>
      <c r="N29" s="67"/>
    </row>
    <row r="30" spans="1:14" ht="12" customHeight="1" x14ac:dyDescent="0.25">
      <c r="A30" s="44" t="s">
        <v>30</v>
      </c>
      <c r="B30" s="54">
        <v>0.3125</v>
      </c>
      <c r="C30" s="55">
        <v>0.5</v>
      </c>
      <c r="D30" s="55">
        <v>0.52083333333333337</v>
      </c>
      <c r="E30" s="55">
        <v>0.66666666666666663</v>
      </c>
      <c r="F30" s="35">
        <f t="shared" si="2"/>
        <v>0.33333333333333326</v>
      </c>
      <c r="G30" s="50">
        <f t="shared" si="1"/>
        <v>7.9999999999999982</v>
      </c>
      <c r="H30" s="107" t="s">
        <v>52</v>
      </c>
      <c r="I30" s="59"/>
      <c r="J30" s="60"/>
      <c r="K30" s="60"/>
      <c r="L30" s="60"/>
      <c r="M30" s="61"/>
      <c r="N30" s="67"/>
    </row>
    <row r="31" spans="1:14" ht="12" customHeight="1" x14ac:dyDescent="0.25">
      <c r="A31" s="44" t="s">
        <v>31</v>
      </c>
      <c r="B31" s="54">
        <v>0.3125</v>
      </c>
      <c r="C31" s="55">
        <v>0.5</v>
      </c>
      <c r="D31" s="55">
        <v>0.52083333333333337</v>
      </c>
      <c r="E31" s="55">
        <v>0.66666666666666663</v>
      </c>
      <c r="F31" s="35">
        <f t="shared" si="2"/>
        <v>0.33333333333333326</v>
      </c>
      <c r="G31" s="50">
        <f t="shared" si="1"/>
        <v>7.9999999999999982</v>
      </c>
      <c r="H31" s="107" t="s">
        <v>52</v>
      </c>
      <c r="I31" s="59"/>
      <c r="J31" s="60"/>
      <c r="K31" s="60"/>
      <c r="L31" s="60"/>
      <c r="M31" s="61"/>
      <c r="N31" s="67"/>
    </row>
    <row r="32" spans="1:14" ht="12" customHeight="1" x14ac:dyDescent="0.25">
      <c r="A32" s="44" t="s">
        <v>32</v>
      </c>
      <c r="B32" s="52"/>
      <c r="C32" s="53"/>
      <c r="D32" s="53"/>
      <c r="E32" s="53"/>
      <c r="F32" s="34">
        <f t="shared" si="2"/>
        <v>0</v>
      </c>
      <c r="G32" s="49">
        <f t="shared" si="1"/>
        <v>0</v>
      </c>
      <c r="H32" s="107"/>
      <c r="I32" s="56"/>
      <c r="J32" s="57"/>
      <c r="K32" s="57"/>
      <c r="L32" s="57"/>
      <c r="M32" s="58"/>
      <c r="N32" s="67"/>
    </row>
    <row r="33" spans="1:14" ht="12" customHeight="1" x14ac:dyDescent="0.25">
      <c r="A33" s="44" t="s">
        <v>33</v>
      </c>
      <c r="B33" s="52"/>
      <c r="C33" s="53"/>
      <c r="D33" s="53"/>
      <c r="E33" s="53"/>
      <c r="F33" s="34">
        <f t="shared" si="2"/>
        <v>0</v>
      </c>
      <c r="G33" s="49">
        <f t="shared" si="1"/>
        <v>0</v>
      </c>
      <c r="H33" s="107"/>
      <c r="I33" s="56"/>
      <c r="J33" s="57"/>
      <c r="K33" s="57"/>
      <c r="L33" s="57"/>
      <c r="M33" s="58"/>
      <c r="N33" s="67"/>
    </row>
    <row r="34" spans="1:14" ht="12" customHeight="1" x14ac:dyDescent="0.25">
      <c r="A34" s="44" t="s">
        <v>34</v>
      </c>
      <c r="B34" s="54">
        <v>0.3125</v>
      </c>
      <c r="C34" s="55">
        <v>0.5</v>
      </c>
      <c r="D34" s="55">
        <v>0.52083333333333337</v>
      </c>
      <c r="E34" s="55">
        <v>0.66666666666666663</v>
      </c>
      <c r="F34" s="35">
        <f t="shared" si="2"/>
        <v>0.33333333333333326</v>
      </c>
      <c r="G34" s="50">
        <f t="shared" si="1"/>
        <v>7.9999999999999982</v>
      </c>
      <c r="H34" s="107" t="s">
        <v>52</v>
      </c>
      <c r="I34" s="59"/>
      <c r="J34" s="60"/>
      <c r="K34" s="60"/>
      <c r="L34" s="60"/>
      <c r="M34" s="61"/>
      <c r="N34" s="67"/>
    </row>
    <row r="35" spans="1:14" ht="12" customHeight="1" x14ac:dyDescent="0.25">
      <c r="A35" s="44" t="s">
        <v>35</v>
      </c>
      <c r="B35" s="54">
        <v>0.3125</v>
      </c>
      <c r="C35" s="55">
        <v>0.5</v>
      </c>
      <c r="D35" s="55">
        <v>0.52083333333333337</v>
      </c>
      <c r="E35" s="55">
        <v>0.66666666666666663</v>
      </c>
      <c r="F35" s="35">
        <f t="shared" si="2"/>
        <v>0.33333333333333326</v>
      </c>
      <c r="G35" s="50">
        <f t="shared" si="1"/>
        <v>7.9999999999999982</v>
      </c>
      <c r="H35" s="107" t="s">
        <v>52</v>
      </c>
      <c r="I35" s="59"/>
      <c r="J35" s="60"/>
      <c r="K35" s="60"/>
      <c r="L35" s="60"/>
      <c r="M35" s="61"/>
      <c r="N35" s="67"/>
    </row>
    <row r="36" spans="1:14" ht="12" customHeight="1" x14ac:dyDescent="0.25">
      <c r="A36" s="44" t="s">
        <v>36</v>
      </c>
      <c r="B36" s="54">
        <v>0.3125</v>
      </c>
      <c r="C36" s="55">
        <v>0.5</v>
      </c>
      <c r="D36" s="55">
        <v>0.52083333333333337</v>
      </c>
      <c r="E36" s="55">
        <v>0.66666666666666663</v>
      </c>
      <c r="F36" s="35">
        <f t="shared" si="2"/>
        <v>0.33333333333333326</v>
      </c>
      <c r="G36" s="50">
        <f t="shared" si="1"/>
        <v>7.9999999999999982</v>
      </c>
      <c r="H36" s="107" t="s">
        <v>52</v>
      </c>
      <c r="I36" s="59"/>
      <c r="J36" s="60"/>
      <c r="K36" s="60"/>
      <c r="L36" s="60"/>
      <c r="M36" s="61"/>
      <c r="N36" s="67"/>
    </row>
    <row r="37" spans="1:14" ht="12" customHeight="1" x14ac:dyDescent="0.25">
      <c r="A37" s="44" t="s">
        <v>37</v>
      </c>
      <c r="B37" s="54">
        <v>0.3125</v>
      </c>
      <c r="C37" s="55">
        <v>0.5</v>
      </c>
      <c r="D37" s="55">
        <v>0.52083333333333337</v>
      </c>
      <c r="E37" s="55">
        <v>0.66666666666666663</v>
      </c>
      <c r="F37" s="35">
        <f t="shared" si="2"/>
        <v>0.33333333333333326</v>
      </c>
      <c r="G37" s="50">
        <f t="shared" si="1"/>
        <v>7.9999999999999982</v>
      </c>
      <c r="H37" s="107" t="s">
        <v>52</v>
      </c>
      <c r="I37" s="59"/>
      <c r="J37" s="60"/>
      <c r="K37" s="60"/>
      <c r="L37" s="60"/>
      <c r="M37" s="61"/>
      <c r="N37" s="67"/>
    </row>
    <row r="38" spans="1:14" ht="12" customHeight="1" x14ac:dyDescent="0.25">
      <c r="A38" s="44" t="s">
        <v>38</v>
      </c>
      <c r="B38" s="54">
        <v>0.3125</v>
      </c>
      <c r="C38" s="55">
        <v>0.5</v>
      </c>
      <c r="D38" s="55">
        <v>0.52083333333333337</v>
      </c>
      <c r="E38" s="55">
        <v>0.66666666666666663</v>
      </c>
      <c r="F38" s="35">
        <f t="shared" si="2"/>
        <v>0.33333333333333326</v>
      </c>
      <c r="G38" s="50">
        <f t="shared" si="1"/>
        <v>7.9999999999999982</v>
      </c>
      <c r="H38" s="107" t="s">
        <v>52</v>
      </c>
      <c r="I38" s="59"/>
      <c r="J38" s="60"/>
      <c r="K38" s="60"/>
      <c r="L38" s="60"/>
      <c r="M38" s="61"/>
      <c r="N38" s="67"/>
    </row>
    <row r="39" spans="1:14" ht="12" customHeight="1" thickBot="1" x14ac:dyDescent="0.3">
      <c r="A39" s="94" t="s">
        <v>39</v>
      </c>
      <c r="B39" s="52"/>
      <c r="C39" s="53"/>
      <c r="D39" s="53"/>
      <c r="E39" s="53"/>
      <c r="F39" s="34">
        <f t="shared" si="2"/>
        <v>0</v>
      </c>
      <c r="G39" s="49">
        <f t="shared" si="1"/>
        <v>0</v>
      </c>
      <c r="H39" s="107"/>
      <c r="I39" s="56"/>
      <c r="J39" s="57"/>
      <c r="K39" s="57"/>
      <c r="L39" s="57"/>
      <c r="M39" s="58"/>
      <c r="N39" s="102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0.66666666666666663</v>
      </c>
      <c r="G40" s="51">
        <f>COUNTIF($G$9:$G$39,"svátek")*K4</f>
        <v>16</v>
      </c>
      <c r="H40" s="124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7.3333333333333295</v>
      </c>
      <c r="G41" s="84">
        <f>SUM(G9:G40)</f>
        <v>175.99999999999997</v>
      </c>
      <c r="H41" s="85">
        <f>COUNTIF(H9:H39,"ano")</f>
        <v>20</v>
      </c>
      <c r="I41" s="116">
        <f>SUM(I9:I39)</f>
        <v>0</v>
      </c>
      <c r="J41" s="117">
        <f t="shared" ref="J41:M41" si="3">SUM(J9:J39)</f>
        <v>0</v>
      </c>
      <c r="K41" s="117">
        <f t="shared" si="3"/>
        <v>0</v>
      </c>
      <c r="L41" s="117">
        <f t="shared" si="3"/>
        <v>0</v>
      </c>
      <c r="M41" s="118">
        <f t="shared" si="3"/>
        <v>0</v>
      </c>
      <c r="N41" s="89">
        <f>SUM(G41,I41:M41)</f>
        <v>175.99999999999997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5.8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DZ2xf0RqomNv8dPl9+L4LN0cKdoY4D397dJ8vQez5WOcz9YrtQscYQV7DeuMFZPvgUTWliOE0AHwsSe5UZxtZA==" saltValue="XcN2HPhyYXP4HnuIO2/yIA==" spinCount="100000" sheet="1" objects="1" scenarios="1"/>
  <mergeCells count="38">
    <mergeCell ref="A55:N55"/>
    <mergeCell ref="A56:N56"/>
    <mergeCell ref="A2:N2"/>
    <mergeCell ref="A46:N46"/>
    <mergeCell ref="A48:N48"/>
    <mergeCell ref="K7:K8"/>
    <mergeCell ref="L7:L8"/>
    <mergeCell ref="M7:M8"/>
    <mergeCell ref="N7:N8"/>
    <mergeCell ref="A44:N44"/>
    <mergeCell ref="A42:N42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zoomScaleSheetLayoutView="100" workbookViewId="0">
      <selection sqref="A1:M1"/>
    </sheetView>
  </sheetViews>
  <sheetFormatPr defaultColWidth="9.109375" defaultRowHeight="11.4" x14ac:dyDescent="0.2"/>
  <cols>
    <col min="1" max="1" width="4.33203125" style="1" customWidth="1"/>
    <col min="2" max="5" width="6.33203125" style="1" customWidth="1"/>
    <col min="6" max="6" width="0.109375" style="1" customWidth="1"/>
    <col min="7" max="7" width="9.6640625" style="1" customWidth="1"/>
    <col min="8" max="8" width="4.5546875" style="1" customWidth="1"/>
    <col min="9" max="12" width="5.6640625" style="6" customWidth="1"/>
    <col min="13" max="13" width="5.6640625" style="9" customWidth="1"/>
    <col min="14" max="14" width="22.109375" style="6" customWidth="1"/>
    <col min="15" max="15" width="4.109375" style="1" customWidth="1"/>
    <col min="16" max="16384" width="9.109375" style="1"/>
  </cols>
  <sheetData>
    <row r="1" spans="1:15" ht="16.5" customHeight="1" x14ac:dyDescent="0.3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2" t="str">
        <f>'Úvodní list'!A66</f>
        <v>SRPEN 2021</v>
      </c>
    </row>
    <row r="2" spans="1:15" ht="16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2.6" customHeight="1" x14ac:dyDescent="0.25">
      <c r="A3" s="161" t="s">
        <v>1</v>
      </c>
      <c r="B3" s="161"/>
      <c r="C3" s="161"/>
      <c r="D3" s="164" t="str">
        <f>'Úvodní list'!B4</f>
        <v>Docházková Marta</v>
      </c>
      <c r="E3" s="164"/>
      <c r="F3" s="164"/>
      <c r="G3" s="164"/>
      <c r="H3" s="164"/>
      <c r="I3" s="164"/>
      <c r="J3" s="165"/>
      <c r="K3" s="183" t="s">
        <v>92</v>
      </c>
      <c r="L3" s="183"/>
      <c r="M3" s="183"/>
      <c r="N3" s="29" t="s">
        <v>69</v>
      </c>
    </row>
    <row r="4" spans="1:15" ht="12.6" customHeight="1" x14ac:dyDescent="0.25">
      <c r="A4" s="161" t="s">
        <v>2</v>
      </c>
      <c r="B4" s="161"/>
      <c r="C4" s="161"/>
      <c r="D4" s="164" t="str">
        <f>'Úvodní list'!B5</f>
        <v>např. 113 / nebo arciděkanství Pardubice</v>
      </c>
      <c r="E4" s="164"/>
      <c r="F4" s="164"/>
      <c r="G4" s="164"/>
      <c r="H4" s="164"/>
      <c r="I4" s="164"/>
      <c r="J4" s="165"/>
      <c r="K4" s="158">
        <f>8*D5/100</f>
        <v>8</v>
      </c>
      <c r="L4" s="158"/>
      <c r="M4" s="158"/>
      <c r="N4" s="167">
        <f>'Úvodní list'!B66*D5/100</f>
        <v>176</v>
      </c>
      <c r="O4" s="21"/>
    </row>
    <row r="5" spans="1:15" ht="12.6" customHeight="1" x14ac:dyDescent="0.25">
      <c r="A5" s="161" t="s">
        <v>53</v>
      </c>
      <c r="B5" s="161"/>
      <c r="C5" s="161"/>
      <c r="D5" s="119">
        <f>'Úvodní list'!B6</f>
        <v>100</v>
      </c>
      <c r="E5" s="164" t="s">
        <v>88</v>
      </c>
      <c r="F5" s="164"/>
      <c r="G5" s="164"/>
      <c r="H5" s="164"/>
      <c r="I5" s="164"/>
      <c r="J5" s="165"/>
      <c r="K5" s="158"/>
      <c r="L5" s="158"/>
      <c r="M5" s="158"/>
      <c r="N5" s="167"/>
    </row>
    <row r="6" spans="1:15" ht="21" customHeight="1" thickBo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5" s="14" customFormat="1" ht="38.25" customHeight="1" thickTop="1" x14ac:dyDescent="0.25">
      <c r="A7" s="13"/>
      <c r="B7" s="170" t="s">
        <v>75</v>
      </c>
      <c r="C7" s="171"/>
      <c r="D7" s="172" t="s">
        <v>76</v>
      </c>
      <c r="E7" s="171"/>
      <c r="F7" s="172" t="s">
        <v>86</v>
      </c>
      <c r="G7" s="173"/>
      <c r="H7" s="176" t="s">
        <v>67</v>
      </c>
      <c r="I7" s="174" t="s">
        <v>68</v>
      </c>
      <c r="J7" s="159" t="s">
        <v>71</v>
      </c>
      <c r="K7" s="159" t="s">
        <v>72</v>
      </c>
      <c r="L7" s="159" t="s">
        <v>73</v>
      </c>
      <c r="M7" s="178" t="s">
        <v>74</v>
      </c>
      <c r="N7" s="168" t="s">
        <v>3</v>
      </c>
    </row>
    <row r="8" spans="1:15" s="14" customFormat="1" ht="18" customHeight="1" x14ac:dyDescent="0.25">
      <c r="A8" s="15" t="s">
        <v>4</v>
      </c>
      <c r="B8" s="46" t="s">
        <v>5</v>
      </c>
      <c r="C8" s="47" t="s">
        <v>6</v>
      </c>
      <c r="D8" s="47" t="s">
        <v>5</v>
      </c>
      <c r="E8" s="47" t="s">
        <v>6</v>
      </c>
      <c r="F8" s="16" t="s">
        <v>7</v>
      </c>
      <c r="G8" s="48" t="s">
        <v>8</v>
      </c>
      <c r="H8" s="177"/>
      <c r="I8" s="175"/>
      <c r="J8" s="160"/>
      <c r="K8" s="160"/>
      <c r="L8" s="160"/>
      <c r="M8" s="179"/>
      <c r="N8" s="169"/>
    </row>
    <row r="9" spans="1:15" ht="12" customHeight="1" x14ac:dyDescent="0.25">
      <c r="A9" s="44" t="s">
        <v>9</v>
      </c>
      <c r="B9" s="52"/>
      <c r="C9" s="53"/>
      <c r="D9" s="53"/>
      <c r="E9" s="53"/>
      <c r="F9" s="34">
        <f t="shared" ref="F9" si="0">(C9-B9)+(E9-D9)</f>
        <v>0</v>
      </c>
      <c r="G9" s="49">
        <f t="shared" ref="G9" si="1">F9*24</f>
        <v>0</v>
      </c>
      <c r="H9" s="107"/>
      <c r="I9" s="56"/>
      <c r="J9" s="57"/>
      <c r="K9" s="57"/>
      <c r="L9" s="57"/>
      <c r="M9" s="58"/>
      <c r="N9" s="65"/>
    </row>
    <row r="10" spans="1:15" ht="12" customHeight="1" x14ac:dyDescent="0.25">
      <c r="A10" s="44" t="s">
        <v>10</v>
      </c>
      <c r="B10" s="54">
        <v>0.3125</v>
      </c>
      <c r="C10" s="55">
        <v>0.5</v>
      </c>
      <c r="D10" s="55">
        <v>0.52083333333333337</v>
      </c>
      <c r="E10" s="55">
        <v>0.66666666666666663</v>
      </c>
      <c r="F10" s="35">
        <f t="shared" ref="F10:F11" si="2">(C10-B10)+(E10-D10)</f>
        <v>0.33333333333333326</v>
      </c>
      <c r="G10" s="50">
        <f t="shared" ref="G10:G39" si="3">F10*24</f>
        <v>7.9999999999999982</v>
      </c>
      <c r="H10" s="107" t="s">
        <v>52</v>
      </c>
      <c r="I10" s="59"/>
      <c r="J10" s="60"/>
      <c r="K10" s="60"/>
      <c r="L10" s="60"/>
      <c r="M10" s="61"/>
      <c r="N10" s="66"/>
    </row>
    <row r="11" spans="1:15" ht="12" customHeight="1" x14ac:dyDescent="0.25">
      <c r="A11" s="44" t="s">
        <v>11</v>
      </c>
      <c r="B11" s="54">
        <v>0.3125</v>
      </c>
      <c r="C11" s="55">
        <v>0.5</v>
      </c>
      <c r="D11" s="55">
        <v>0.52083333333333337</v>
      </c>
      <c r="E11" s="55">
        <v>0.66666666666666663</v>
      </c>
      <c r="F11" s="35">
        <f t="shared" si="2"/>
        <v>0.33333333333333326</v>
      </c>
      <c r="G11" s="50">
        <f t="shared" si="3"/>
        <v>7.9999999999999982</v>
      </c>
      <c r="H11" s="107" t="s">
        <v>52</v>
      </c>
      <c r="I11" s="59"/>
      <c r="J11" s="60"/>
      <c r="K11" s="60"/>
      <c r="L11" s="60"/>
      <c r="M11" s="61"/>
      <c r="N11" s="67"/>
    </row>
    <row r="12" spans="1:15" ht="12" customHeight="1" x14ac:dyDescent="0.25">
      <c r="A12" s="44" t="s">
        <v>12</v>
      </c>
      <c r="B12" s="54">
        <v>0.3125</v>
      </c>
      <c r="C12" s="55">
        <v>0.5</v>
      </c>
      <c r="D12" s="55">
        <v>0.52083333333333337</v>
      </c>
      <c r="E12" s="55">
        <v>0.66666666666666663</v>
      </c>
      <c r="F12" s="35">
        <f>(C12-B12)+(E12-D12)</f>
        <v>0.33333333333333326</v>
      </c>
      <c r="G12" s="50">
        <f t="shared" si="3"/>
        <v>7.9999999999999982</v>
      </c>
      <c r="H12" s="107" t="s">
        <v>52</v>
      </c>
      <c r="I12" s="59"/>
      <c r="J12" s="60"/>
      <c r="K12" s="60"/>
      <c r="L12" s="60"/>
      <c r="M12" s="61"/>
      <c r="N12" s="67"/>
    </row>
    <row r="13" spans="1:15" ht="12" customHeight="1" x14ac:dyDescent="0.25">
      <c r="A13" s="44" t="s">
        <v>13</v>
      </c>
      <c r="B13" s="54">
        <v>0.3125</v>
      </c>
      <c r="C13" s="55">
        <v>0.5</v>
      </c>
      <c r="D13" s="55">
        <v>0.52083333333333337</v>
      </c>
      <c r="E13" s="55">
        <v>0.66666666666666663</v>
      </c>
      <c r="F13" s="35">
        <f>(C13-B13)+(E13-D13)</f>
        <v>0.33333333333333326</v>
      </c>
      <c r="G13" s="50">
        <f t="shared" si="3"/>
        <v>7.9999999999999982</v>
      </c>
      <c r="H13" s="107" t="s">
        <v>52</v>
      </c>
      <c r="I13" s="59"/>
      <c r="J13" s="60"/>
      <c r="K13" s="60"/>
      <c r="L13" s="60"/>
      <c r="M13" s="61"/>
      <c r="N13" s="67"/>
    </row>
    <row r="14" spans="1:15" ht="12" customHeight="1" x14ac:dyDescent="0.25">
      <c r="A14" s="44" t="s">
        <v>14</v>
      </c>
      <c r="B14" s="54">
        <v>0.3125</v>
      </c>
      <c r="C14" s="55">
        <v>0.5</v>
      </c>
      <c r="D14" s="55">
        <v>0.52083333333333337</v>
      </c>
      <c r="E14" s="55">
        <v>0.66666666666666663</v>
      </c>
      <c r="F14" s="35">
        <f>(C14-B14)+(E14-D14)</f>
        <v>0.33333333333333326</v>
      </c>
      <c r="G14" s="50">
        <f t="shared" si="3"/>
        <v>7.9999999999999982</v>
      </c>
      <c r="H14" s="107" t="s">
        <v>52</v>
      </c>
      <c r="I14" s="59"/>
      <c r="J14" s="60"/>
      <c r="K14" s="60"/>
      <c r="L14" s="60"/>
      <c r="M14" s="61"/>
      <c r="N14" s="67"/>
    </row>
    <row r="15" spans="1:15" ht="12" customHeight="1" x14ac:dyDescent="0.25">
      <c r="A15" s="44" t="s">
        <v>15</v>
      </c>
      <c r="B15" s="52"/>
      <c r="C15" s="53"/>
      <c r="D15" s="53"/>
      <c r="E15" s="53"/>
      <c r="F15" s="34">
        <f t="shared" ref="F15:F16" si="4">(C15-B15)+(E15-D15)</f>
        <v>0</v>
      </c>
      <c r="G15" s="49">
        <f t="shared" si="3"/>
        <v>0</v>
      </c>
      <c r="H15" s="107"/>
      <c r="I15" s="56"/>
      <c r="J15" s="57"/>
      <c r="K15" s="57"/>
      <c r="L15" s="57"/>
      <c r="M15" s="58"/>
      <c r="N15" s="67"/>
    </row>
    <row r="16" spans="1:15" ht="12" customHeight="1" x14ac:dyDescent="0.25">
      <c r="A16" s="44" t="s">
        <v>16</v>
      </c>
      <c r="B16" s="52"/>
      <c r="C16" s="53"/>
      <c r="D16" s="53"/>
      <c r="E16" s="53"/>
      <c r="F16" s="34">
        <f t="shared" si="4"/>
        <v>0</v>
      </c>
      <c r="G16" s="49">
        <f t="shared" si="3"/>
        <v>0</v>
      </c>
      <c r="H16" s="107"/>
      <c r="I16" s="56"/>
      <c r="J16" s="57"/>
      <c r="K16" s="57"/>
      <c r="L16" s="57"/>
      <c r="M16" s="58"/>
      <c r="N16" s="67"/>
    </row>
    <row r="17" spans="1:14" ht="12" customHeight="1" x14ac:dyDescent="0.25">
      <c r="A17" s="44" t="s">
        <v>17</v>
      </c>
      <c r="B17" s="54">
        <v>0.3125</v>
      </c>
      <c r="C17" s="55">
        <v>0.5</v>
      </c>
      <c r="D17" s="55">
        <v>0.52083333333333337</v>
      </c>
      <c r="E17" s="55">
        <v>0.66666666666666663</v>
      </c>
      <c r="F17" s="35">
        <f t="shared" ref="F17:F39" si="5">(C17-B17)+(E17-D17)</f>
        <v>0.33333333333333326</v>
      </c>
      <c r="G17" s="50">
        <f t="shared" si="3"/>
        <v>7.9999999999999982</v>
      </c>
      <c r="H17" s="107" t="s">
        <v>52</v>
      </c>
      <c r="I17" s="59"/>
      <c r="J17" s="60"/>
      <c r="K17" s="60"/>
      <c r="L17" s="60"/>
      <c r="M17" s="61"/>
      <c r="N17" s="67"/>
    </row>
    <row r="18" spans="1:14" ht="12" customHeight="1" x14ac:dyDescent="0.25">
      <c r="A18" s="44" t="s">
        <v>18</v>
      </c>
      <c r="B18" s="54">
        <v>0.3125</v>
      </c>
      <c r="C18" s="55">
        <v>0.5</v>
      </c>
      <c r="D18" s="55">
        <v>0.52083333333333337</v>
      </c>
      <c r="E18" s="55">
        <v>0.66666666666666663</v>
      </c>
      <c r="F18" s="35">
        <f t="shared" si="5"/>
        <v>0.33333333333333326</v>
      </c>
      <c r="G18" s="50">
        <f t="shared" si="3"/>
        <v>7.9999999999999982</v>
      </c>
      <c r="H18" s="107" t="s">
        <v>52</v>
      </c>
      <c r="I18" s="59"/>
      <c r="J18" s="60"/>
      <c r="K18" s="60"/>
      <c r="L18" s="60"/>
      <c r="M18" s="61"/>
      <c r="N18" s="67"/>
    </row>
    <row r="19" spans="1:14" ht="12" customHeight="1" x14ac:dyDescent="0.25">
      <c r="A19" s="44" t="s">
        <v>19</v>
      </c>
      <c r="B19" s="54">
        <v>0.3125</v>
      </c>
      <c r="C19" s="55">
        <v>0.5</v>
      </c>
      <c r="D19" s="55">
        <v>0.52083333333333337</v>
      </c>
      <c r="E19" s="55">
        <v>0.66666666666666663</v>
      </c>
      <c r="F19" s="35">
        <f t="shared" si="5"/>
        <v>0.33333333333333326</v>
      </c>
      <c r="G19" s="50">
        <f t="shared" si="3"/>
        <v>7.9999999999999982</v>
      </c>
      <c r="H19" s="107" t="s">
        <v>52</v>
      </c>
      <c r="I19" s="59"/>
      <c r="J19" s="60"/>
      <c r="K19" s="60"/>
      <c r="L19" s="60"/>
      <c r="M19" s="61"/>
      <c r="N19" s="67"/>
    </row>
    <row r="20" spans="1:14" ht="12" customHeight="1" x14ac:dyDescent="0.25">
      <c r="A20" s="44" t="s">
        <v>20</v>
      </c>
      <c r="B20" s="54">
        <v>0.3125</v>
      </c>
      <c r="C20" s="55">
        <v>0.5</v>
      </c>
      <c r="D20" s="55">
        <v>0.52083333333333337</v>
      </c>
      <c r="E20" s="55">
        <v>0.66666666666666663</v>
      </c>
      <c r="F20" s="35">
        <f t="shared" si="5"/>
        <v>0.33333333333333326</v>
      </c>
      <c r="G20" s="50">
        <f t="shared" si="3"/>
        <v>7.9999999999999982</v>
      </c>
      <c r="H20" s="107" t="s">
        <v>52</v>
      </c>
      <c r="I20" s="59"/>
      <c r="J20" s="60"/>
      <c r="K20" s="60"/>
      <c r="L20" s="60"/>
      <c r="M20" s="61"/>
      <c r="N20" s="67"/>
    </row>
    <row r="21" spans="1:14" ht="12" customHeight="1" x14ac:dyDescent="0.25">
      <c r="A21" s="44" t="s">
        <v>21</v>
      </c>
      <c r="B21" s="54">
        <v>0.3125</v>
      </c>
      <c r="C21" s="55">
        <v>0.5</v>
      </c>
      <c r="D21" s="55">
        <v>0.52083333333333337</v>
      </c>
      <c r="E21" s="55">
        <v>0.66666666666666663</v>
      </c>
      <c r="F21" s="35">
        <f t="shared" si="5"/>
        <v>0.33333333333333326</v>
      </c>
      <c r="G21" s="50">
        <f t="shared" si="3"/>
        <v>7.9999999999999982</v>
      </c>
      <c r="H21" s="107" t="s">
        <v>52</v>
      </c>
      <c r="I21" s="59"/>
      <c r="J21" s="60"/>
      <c r="K21" s="60"/>
      <c r="L21" s="60"/>
      <c r="M21" s="61"/>
      <c r="N21" s="67"/>
    </row>
    <row r="22" spans="1:14" ht="12" customHeight="1" x14ac:dyDescent="0.25">
      <c r="A22" s="44" t="s">
        <v>22</v>
      </c>
      <c r="B22" s="52"/>
      <c r="C22" s="53"/>
      <c r="D22" s="53"/>
      <c r="E22" s="53"/>
      <c r="F22" s="34">
        <f t="shared" si="5"/>
        <v>0</v>
      </c>
      <c r="G22" s="49">
        <f t="shared" si="3"/>
        <v>0</v>
      </c>
      <c r="H22" s="107"/>
      <c r="I22" s="56"/>
      <c r="J22" s="57"/>
      <c r="K22" s="57"/>
      <c r="L22" s="57"/>
      <c r="M22" s="58"/>
      <c r="N22" s="67"/>
    </row>
    <row r="23" spans="1:14" ht="12" customHeight="1" x14ac:dyDescent="0.25">
      <c r="A23" s="44" t="s">
        <v>23</v>
      </c>
      <c r="B23" s="52"/>
      <c r="C23" s="53"/>
      <c r="D23" s="53"/>
      <c r="E23" s="53"/>
      <c r="F23" s="34">
        <f t="shared" si="5"/>
        <v>0</v>
      </c>
      <c r="G23" s="49">
        <f t="shared" si="3"/>
        <v>0</v>
      </c>
      <c r="H23" s="107"/>
      <c r="I23" s="56"/>
      <c r="J23" s="57"/>
      <c r="K23" s="57"/>
      <c r="L23" s="57"/>
      <c r="M23" s="58"/>
      <c r="N23" s="67"/>
    </row>
    <row r="24" spans="1:14" ht="12" customHeight="1" x14ac:dyDescent="0.25">
      <c r="A24" s="44" t="s">
        <v>24</v>
      </c>
      <c r="B24" s="54">
        <v>0.3125</v>
      </c>
      <c r="C24" s="55">
        <v>0.5</v>
      </c>
      <c r="D24" s="55">
        <v>0.52083333333333337</v>
      </c>
      <c r="E24" s="55">
        <v>0.66666666666666663</v>
      </c>
      <c r="F24" s="35">
        <f t="shared" si="5"/>
        <v>0.33333333333333326</v>
      </c>
      <c r="G24" s="50">
        <f t="shared" si="3"/>
        <v>7.9999999999999982</v>
      </c>
      <c r="H24" s="107" t="s">
        <v>52</v>
      </c>
      <c r="I24" s="59"/>
      <c r="J24" s="60"/>
      <c r="K24" s="60"/>
      <c r="L24" s="60"/>
      <c r="M24" s="61"/>
      <c r="N24" s="67"/>
    </row>
    <row r="25" spans="1:14" ht="12" customHeight="1" x14ac:dyDescent="0.25">
      <c r="A25" s="44" t="s">
        <v>25</v>
      </c>
      <c r="B25" s="54">
        <v>0.3125</v>
      </c>
      <c r="C25" s="55">
        <v>0.5</v>
      </c>
      <c r="D25" s="55">
        <v>0.52083333333333337</v>
      </c>
      <c r="E25" s="55">
        <v>0.66666666666666663</v>
      </c>
      <c r="F25" s="35">
        <f t="shared" si="5"/>
        <v>0.33333333333333326</v>
      </c>
      <c r="G25" s="50">
        <f t="shared" si="3"/>
        <v>7.9999999999999982</v>
      </c>
      <c r="H25" s="107" t="s">
        <v>52</v>
      </c>
      <c r="I25" s="59"/>
      <c r="J25" s="60"/>
      <c r="K25" s="60"/>
      <c r="L25" s="60"/>
      <c r="M25" s="61"/>
      <c r="N25" s="67"/>
    </row>
    <row r="26" spans="1:14" ht="12" customHeight="1" x14ac:dyDescent="0.25">
      <c r="A26" s="44" t="s">
        <v>26</v>
      </c>
      <c r="B26" s="54">
        <v>0.3125</v>
      </c>
      <c r="C26" s="55">
        <v>0.5</v>
      </c>
      <c r="D26" s="55">
        <v>0.52083333333333337</v>
      </c>
      <c r="E26" s="55">
        <v>0.66666666666666663</v>
      </c>
      <c r="F26" s="35">
        <f t="shared" si="5"/>
        <v>0.33333333333333326</v>
      </c>
      <c r="G26" s="50">
        <f t="shared" si="3"/>
        <v>7.9999999999999982</v>
      </c>
      <c r="H26" s="107" t="s">
        <v>52</v>
      </c>
      <c r="I26" s="59"/>
      <c r="J26" s="60"/>
      <c r="K26" s="60"/>
      <c r="L26" s="60"/>
      <c r="M26" s="61"/>
      <c r="N26" s="67"/>
    </row>
    <row r="27" spans="1:14" ht="12" customHeight="1" x14ac:dyDescent="0.25">
      <c r="A27" s="44" t="s">
        <v>27</v>
      </c>
      <c r="B27" s="54">
        <v>0.3125</v>
      </c>
      <c r="C27" s="55">
        <v>0.5</v>
      </c>
      <c r="D27" s="55">
        <v>0.52083333333333337</v>
      </c>
      <c r="E27" s="55">
        <v>0.66666666666666663</v>
      </c>
      <c r="F27" s="35">
        <f t="shared" si="5"/>
        <v>0.33333333333333326</v>
      </c>
      <c r="G27" s="50">
        <f t="shared" si="3"/>
        <v>7.9999999999999982</v>
      </c>
      <c r="H27" s="107" t="s">
        <v>52</v>
      </c>
      <c r="I27" s="59"/>
      <c r="J27" s="60"/>
      <c r="K27" s="60"/>
      <c r="L27" s="60"/>
      <c r="M27" s="61"/>
      <c r="N27" s="66"/>
    </row>
    <row r="28" spans="1:14" ht="12" customHeight="1" x14ac:dyDescent="0.25">
      <c r="A28" s="44" t="s">
        <v>28</v>
      </c>
      <c r="B28" s="54">
        <v>0.3125</v>
      </c>
      <c r="C28" s="55">
        <v>0.5</v>
      </c>
      <c r="D28" s="55">
        <v>0.52083333333333337</v>
      </c>
      <c r="E28" s="55">
        <v>0.66666666666666663</v>
      </c>
      <c r="F28" s="35">
        <f t="shared" si="5"/>
        <v>0.33333333333333326</v>
      </c>
      <c r="G28" s="50">
        <f t="shared" si="3"/>
        <v>7.9999999999999982</v>
      </c>
      <c r="H28" s="107" t="s">
        <v>52</v>
      </c>
      <c r="I28" s="59"/>
      <c r="J28" s="60"/>
      <c r="K28" s="60"/>
      <c r="L28" s="60"/>
      <c r="M28" s="61"/>
      <c r="N28" s="67"/>
    </row>
    <row r="29" spans="1:14" ht="12" customHeight="1" x14ac:dyDescent="0.25">
      <c r="A29" s="44" t="s">
        <v>29</v>
      </c>
      <c r="B29" s="52"/>
      <c r="C29" s="53"/>
      <c r="D29" s="53"/>
      <c r="E29" s="53"/>
      <c r="F29" s="34">
        <f t="shared" si="5"/>
        <v>0</v>
      </c>
      <c r="G29" s="49">
        <f t="shared" si="3"/>
        <v>0</v>
      </c>
      <c r="H29" s="107"/>
      <c r="I29" s="56"/>
      <c r="J29" s="57"/>
      <c r="K29" s="57"/>
      <c r="L29" s="57"/>
      <c r="M29" s="58"/>
      <c r="N29" s="67"/>
    </row>
    <row r="30" spans="1:14" ht="12" customHeight="1" x14ac:dyDescent="0.25">
      <c r="A30" s="44" t="s">
        <v>30</v>
      </c>
      <c r="B30" s="52"/>
      <c r="C30" s="53"/>
      <c r="D30" s="53"/>
      <c r="E30" s="53"/>
      <c r="F30" s="34">
        <f t="shared" si="5"/>
        <v>0</v>
      </c>
      <c r="G30" s="49">
        <f t="shared" si="3"/>
        <v>0</v>
      </c>
      <c r="H30" s="107"/>
      <c r="I30" s="56"/>
      <c r="J30" s="57"/>
      <c r="K30" s="57"/>
      <c r="L30" s="57"/>
      <c r="M30" s="58"/>
      <c r="N30" s="67"/>
    </row>
    <row r="31" spans="1:14" ht="12" customHeight="1" x14ac:dyDescent="0.25">
      <c r="A31" s="44" t="s">
        <v>31</v>
      </c>
      <c r="B31" s="54">
        <v>0.3125</v>
      </c>
      <c r="C31" s="55">
        <v>0.5</v>
      </c>
      <c r="D31" s="55">
        <v>0.52083333333333337</v>
      </c>
      <c r="E31" s="55">
        <v>0.66666666666666663</v>
      </c>
      <c r="F31" s="35">
        <f t="shared" si="5"/>
        <v>0.33333333333333326</v>
      </c>
      <c r="G31" s="50">
        <f t="shared" si="3"/>
        <v>7.9999999999999982</v>
      </c>
      <c r="H31" s="107" t="s">
        <v>52</v>
      </c>
      <c r="I31" s="59"/>
      <c r="J31" s="60"/>
      <c r="K31" s="60"/>
      <c r="L31" s="60"/>
      <c r="M31" s="61"/>
      <c r="N31" s="67"/>
    </row>
    <row r="32" spans="1:14" ht="12" customHeight="1" x14ac:dyDescent="0.25">
      <c r="A32" s="44" t="s">
        <v>32</v>
      </c>
      <c r="B32" s="54">
        <v>0.3125</v>
      </c>
      <c r="C32" s="55">
        <v>0.5</v>
      </c>
      <c r="D32" s="55">
        <v>0.52083333333333337</v>
      </c>
      <c r="E32" s="55">
        <v>0.66666666666666663</v>
      </c>
      <c r="F32" s="35">
        <f t="shared" si="5"/>
        <v>0.33333333333333326</v>
      </c>
      <c r="G32" s="50">
        <f t="shared" si="3"/>
        <v>7.9999999999999982</v>
      </c>
      <c r="H32" s="107" t="s">
        <v>52</v>
      </c>
      <c r="I32" s="59"/>
      <c r="J32" s="60"/>
      <c r="K32" s="60"/>
      <c r="L32" s="60"/>
      <c r="M32" s="61"/>
      <c r="N32" s="67"/>
    </row>
    <row r="33" spans="1:14" ht="12" customHeight="1" x14ac:dyDescent="0.25">
      <c r="A33" s="44" t="s">
        <v>33</v>
      </c>
      <c r="B33" s="54">
        <v>0.3125</v>
      </c>
      <c r="C33" s="55">
        <v>0.5</v>
      </c>
      <c r="D33" s="55">
        <v>0.52083333333333337</v>
      </c>
      <c r="E33" s="55">
        <v>0.66666666666666663</v>
      </c>
      <c r="F33" s="35">
        <f t="shared" si="5"/>
        <v>0.33333333333333326</v>
      </c>
      <c r="G33" s="50">
        <f t="shared" si="3"/>
        <v>7.9999999999999982</v>
      </c>
      <c r="H33" s="107" t="s">
        <v>52</v>
      </c>
      <c r="I33" s="59"/>
      <c r="J33" s="60"/>
      <c r="K33" s="60"/>
      <c r="L33" s="60"/>
      <c r="M33" s="61"/>
      <c r="N33" s="67"/>
    </row>
    <row r="34" spans="1:14" ht="12" customHeight="1" x14ac:dyDescent="0.25">
      <c r="A34" s="44" t="s">
        <v>34</v>
      </c>
      <c r="B34" s="54">
        <v>0.3125</v>
      </c>
      <c r="C34" s="55">
        <v>0.5</v>
      </c>
      <c r="D34" s="55">
        <v>0.52083333333333337</v>
      </c>
      <c r="E34" s="55">
        <v>0.66666666666666663</v>
      </c>
      <c r="F34" s="35">
        <f t="shared" si="5"/>
        <v>0.33333333333333326</v>
      </c>
      <c r="G34" s="50">
        <f t="shared" si="3"/>
        <v>7.9999999999999982</v>
      </c>
      <c r="H34" s="107" t="s">
        <v>52</v>
      </c>
      <c r="I34" s="59"/>
      <c r="J34" s="60"/>
      <c r="K34" s="60"/>
      <c r="L34" s="60"/>
      <c r="M34" s="61"/>
      <c r="N34" s="67"/>
    </row>
    <row r="35" spans="1:14" ht="12" customHeight="1" x14ac:dyDescent="0.25">
      <c r="A35" s="44" t="s">
        <v>35</v>
      </c>
      <c r="B35" s="54">
        <v>0.3125</v>
      </c>
      <c r="C35" s="55">
        <v>0.5</v>
      </c>
      <c r="D35" s="55">
        <v>0.52083333333333337</v>
      </c>
      <c r="E35" s="55">
        <v>0.66666666666666663</v>
      </c>
      <c r="F35" s="35">
        <f t="shared" si="5"/>
        <v>0.33333333333333326</v>
      </c>
      <c r="G35" s="50">
        <f t="shared" si="3"/>
        <v>7.9999999999999982</v>
      </c>
      <c r="H35" s="107" t="s">
        <v>52</v>
      </c>
      <c r="I35" s="59"/>
      <c r="J35" s="60"/>
      <c r="K35" s="60"/>
      <c r="L35" s="60"/>
      <c r="M35" s="61"/>
      <c r="N35" s="67"/>
    </row>
    <row r="36" spans="1:14" ht="12" customHeight="1" x14ac:dyDescent="0.25">
      <c r="A36" s="44" t="s">
        <v>36</v>
      </c>
      <c r="B36" s="52"/>
      <c r="C36" s="53"/>
      <c r="D36" s="53"/>
      <c r="E36" s="53"/>
      <c r="F36" s="34">
        <f t="shared" si="5"/>
        <v>0</v>
      </c>
      <c r="G36" s="49">
        <f t="shared" si="3"/>
        <v>0</v>
      </c>
      <c r="H36" s="107"/>
      <c r="I36" s="56"/>
      <c r="J36" s="57"/>
      <c r="K36" s="57"/>
      <c r="L36" s="57"/>
      <c r="M36" s="58"/>
      <c r="N36" s="67"/>
    </row>
    <row r="37" spans="1:14" ht="12" customHeight="1" x14ac:dyDescent="0.25">
      <c r="A37" s="44" t="s">
        <v>37</v>
      </c>
      <c r="B37" s="52"/>
      <c r="C37" s="53"/>
      <c r="D37" s="53"/>
      <c r="E37" s="53"/>
      <c r="F37" s="34">
        <f t="shared" si="5"/>
        <v>0</v>
      </c>
      <c r="G37" s="49">
        <f t="shared" si="3"/>
        <v>0</v>
      </c>
      <c r="H37" s="107"/>
      <c r="I37" s="56"/>
      <c r="J37" s="57"/>
      <c r="K37" s="57"/>
      <c r="L37" s="57"/>
      <c r="M37" s="58"/>
      <c r="N37" s="67"/>
    </row>
    <row r="38" spans="1:14" ht="12" customHeight="1" x14ac:dyDescent="0.25">
      <c r="A38" s="44" t="s">
        <v>38</v>
      </c>
      <c r="B38" s="54">
        <v>0.3125</v>
      </c>
      <c r="C38" s="55">
        <v>0.5</v>
      </c>
      <c r="D38" s="55">
        <v>0.52083333333333337</v>
      </c>
      <c r="E38" s="55">
        <v>0.66666666666666663</v>
      </c>
      <c r="F38" s="35">
        <f t="shared" si="5"/>
        <v>0.33333333333333326</v>
      </c>
      <c r="G38" s="50">
        <f t="shared" si="3"/>
        <v>7.9999999999999982</v>
      </c>
      <c r="H38" s="107" t="s">
        <v>52</v>
      </c>
      <c r="I38" s="59"/>
      <c r="J38" s="60"/>
      <c r="K38" s="60"/>
      <c r="L38" s="60"/>
      <c r="M38" s="61"/>
      <c r="N38" s="67"/>
    </row>
    <row r="39" spans="1:14" ht="12" customHeight="1" thickBot="1" x14ac:dyDescent="0.3">
      <c r="A39" s="94" t="s">
        <v>39</v>
      </c>
      <c r="B39" s="95">
        <v>0.3125</v>
      </c>
      <c r="C39" s="96">
        <v>0.5</v>
      </c>
      <c r="D39" s="96">
        <v>0.52083333333333337</v>
      </c>
      <c r="E39" s="96">
        <v>0.66666666666666663</v>
      </c>
      <c r="F39" s="97">
        <f t="shared" si="5"/>
        <v>0.33333333333333326</v>
      </c>
      <c r="G39" s="98">
        <f t="shared" si="3"/>
        <v>7.9999999999999982</v>
      </c>
      <c r="H39" s="109" t="s">
        <v>52</v>
      </c>
      <c r="I39" s="99"/>
      <c r="J39" s="100"/>
      <c r="K39" s="100"/>
      <c r="L39" s="100"/>
      <c r="M39" s="101"/>
      <c r="N39" s="102"/>
    </row>
    <row r="40" spans="1:14" ht="1.5" customHeight="1" thickBot="1" x14ac:dyDescent="0.25">
      <c r="A40" s="11"/>
      <c r="B40" s="36"/>
      <c r="C40" s="37"/>
      <c r="D40" s="37"/>
      <c r="E40" s="38" t="s">
        <v>77</v>
      </c>
      <c r="F40" s="39">
        <f>G40/24</f>
        <v>0</v>
      </c>
      <c r="G40" s="51">
        <f>COUNTIF($G$9:$G$39,"svátek")*K4</f>
        <v>0</v>
      </c>
      <c r="H40" s="40"/>
      <c r="I40" s="41"/>
      <c r="J40" s="42"/>
      <c r="K40" s="42"/>
      <c r="L40" s="42"/>
      <c r="M40" s="43"/>
      <c r="N40" s="12"/>
    </row>
    <row r="41" spans="1:14" s="5" customFormat="1" ht="25.5" customHeight="1" thickBot="1" x14ac:dyDescent="0.25">
      <c r="A41" s="180" t="s">
        <v>78</v>
      </c>
      <c r="B41" s="181"/>
      <c r="C41" s="181"/>
      <c r="D41" s="181"/>
      <c r="E41" s="182"/>
      <c r="F41" s="83">
        <f>SUM(F9:F40)</f>
        <v>7.3333333333333286</v>
      </c>
      <c r="G41" s="84">
        <f>SUM(G9:G40)</f>
        <v>175.99999999999997</v>
      </c>
      <c r="H41" s="85">
        <f>COUNTIF(H9:H39,"ano")</f>
        <v>22</v>
      </c>
      <c r="I41" s="116">
        <f>SUM(I9:I39)</f>
        <v>0</v>
      </c>
      <c r="J41" s="117">
        <f t="shared" ref="J41:M41" si="6">SUM(J9:J39)</f>
        <v>0</v>
      </c>
      <c r="K41" s="117">
        <f t="shared" si="6"/>
        <v>0</v>
      </c>
      <c r="L41" s="117">
        <f t="shared" si="6"/>
        <v>0</v>
      </c>
      <c r="M41" s="118">
        <f t="shared" si="6"/>
        <v>0</v>
      </c>
      <c r="N41" s="89">
        <f>SUM(G41,I41:M41)</f>
        <v>175.99999999999997</v>
      </c>
    </row>
    <row r="42" spans="1:14" s="5" customFormat="1" ht="12" customHeight="1" x14ac:dyDescent="0.2">
      <c r="A42" s="163" t="s">
        <v>79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53.25" customHeight="1" x14ac:dyDescent="0.25">
      <c r="A44" s="162" t="s">
        <v>130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25.2" customHeight="1" x14ac:dyDescent="0.2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1:14" ht="12.6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2.6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.6" customHeight="1" x14ac:dyDescent="0.25">
      <c r="A49" s="184" t="s">
        <v>128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0"/>
    </row>
    <row r="50" spans="1:14" ht="12.6" customHeight="1" x14ac:dyDescent="0.25">
      <c r="A50" s="185" t="s">
        <v>129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15"/>
    </row>
    <row r="51" spans="1:14" ht="12" customHeight="1" x14ac:dyDescent="0.2">
      <c r="A51" s="157" t="s">
        <v>81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ht="12" customHeight="1" x14ac:dyDescent="0.2">
      <c r="A52" s="186" t="s">
        <v>83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3.2" x14ac:dyDescent="0.25">
      <c r="A53" s="156" t="s">
        <v>82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3.2" x14ac:dyDescent="0.25">
      <c r="A54" s="156" t="s">
        <v>103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13.2" x14ac:dyDescent="0.25">
      <c r="A55" s="156" t="s">
        <v>104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3.2" x14ac:dyDescent="0.25">
      <c r="A56" s="156" t="s">
        <v>84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3.2" x14ac:dyDescent="0.25">
      <c r="A57" s="30" t="s">
        <v>100</v>
      </c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2"/>
      <c r="N57" s="31"/>
    </row>
  </sheetData>
  <sheetProtection algorithmName="SHA-512" hashValue="HdQD8+AGg7iwgVs4oQPxLZvO46ubQuEShS4VSDBUR+agh8GQhJwC+pzVC80J566EMGBeSa9bVDeox7dei824VA==" saltValue="dMAQqVCkKX9THCpiLdjJYg==" spinCount="100000" sheet="1" objects="1" scenarios="1"/>
  <mergeCells count="38">
    <mergeCell ref="A55:N55"/>
    <mergeCell ref="A56:N56"/>
    <mergeCell ref="A2:N2"/>
    <mergeCell ref="A46:N46"/>
    <mergeCell ref="A48:N48"/>
    <mergeCell ref="K7:K8"/>
    <mergeCell ref="L7:L8"/>
    <mergeCell ref="M7:M8"/>
    <mergeCell ref="N7:N8"/>
    <mergeCell ref="A44:N44"/>
    <mergeCell ref="A42:N42"/>
    <mergeCell ref="A43:N43"/>
    <mergeCell ref="A47:N47"/>
    <mergeCell ref="A49:M49"/>
    <mergeCell ref="A50:M50"/>
    <mergeCell ref="H7:H8"/>
    <mergeCell ref="N4:N5"/>
    <mergeCell ref="J7:J8"/>
    <mergeCell ref="A53:N53"/>
    <mergeCell ref="A54:N54"/>
    <mergeCell ref="A51:N51"/>
    <mergeCell ref="A52:N52"/>
    <mergeCell ref="I7:I8"/>
    <mergeCell ref="A45:N45"/>
    <mergeCell ref="A41:E41"/>
    <mergeCell ref="A6:N6"/>
    <mergeCell ref="B7:C7"/>
    <mergeCell ref="D7:E7"/>
    <mergeCell ref="F7:G7"/>
    <mergeCell ref="A1:M1"/>
    <mergeCell ref="A3:C3"/>
    <mergeCell ref="D3:J3"/>
    <mergeCell ref="K3:M3"/>
    <mergeCell ref="A4:C4"/>
    <mergeCell ref="D4:J4"/>
    <mergeCell ref="K4:M5"/>
    <mergeCell ref="A5:C5"/>
    <mergeCell ref="E5:J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Úvodní list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prázdný formulář</vt:lpstr>
    </vt:vector>
  </TitlesOfParts>
  <Company>Biskupstvi kralovehradecke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Blažková Taťána Ing.</dc:creator>
  <cp:lastModifiedBy>Blažková Taťána Ing.</cp:lastModifiedBy>
  <cp:lastPrinted>2021-03-10T08:11:04Z</cp:lastPrinted>
  <dcterms:created xsi:type="dcterms:W3CDTF">2016-01-04T14:17:19Z</dcterms:created>
  <dcterms:modified xsi:type="dcterms:W3CDTF">2021-03-10T08:14:18Z</dcterms:modified>
</cp:coreProperties>
</file>